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65" windowWidth="13755" windowHeight="10890" activeTab="1"/>
  </bookViews>
  <sheets>
    <sheet name="Приложение 1" sheetId="1" r:id="rId1"/>
    <sheet name="Приложение 2" sheetId="2" r:id="rId2"/>
    <sheet name="Для печати" sheetId="3" state="hidden" r:id="rId3"/>
  </sheets>
  <definedNames>
    <definedName name="_xlfn.IFERROR" hidden="1">#NAME?</definedName>
    <definedName name="_xlnm.Print_Area" localSheetId="2">'Для печати'!$A$1:$N$157</definedName>
    <definedName name="_xlnm.Print_Area" localSheetId="1">'Приложение 2'!$A$1:$N$167</definedName>
  </definedNames>
  <calcPr fullCalcOnLoad="1"/>
</workbook>
</file>

<file path=xl/sharedStrings.xml><?xml version="1.0" encoding="utf-8"?>
<sst xmlns="http://schemas.openxmlformats.org/spreadsheetml/2006/main" count="481" uniqueCount="90">
  <si>
    <t>Источники финансового обеспечения</t>
  </si>
  <si>
    <t>федеральный бюджет (прогнозно)</t>
  </si>
  <si>
    <t>местные бюджеты (прогнозно)</t>
  </si>
  <si>
    <t>внебюджетные источники (прогнозно)</t>
  </si>
  <si>
    <t>министерство строительства и жилищно-коммунального хозяйства области</t>
  </si>
  <si>
    <t>областной бюджет</t>
  </si>
  <si>
    <t>всего</t>
  </si>
  <si>
    <t>министерство строительства и жилищно-коммунального хозяйства области, органы местного самоуправления области (по согласованию)</t>
  </si>
  <si>
    <t>Предусмотрено в государственной программе</t>
  </si>
  <si>
    <t>Процент исполнения</t>
  </si>
  <si>
    <t>(тыс. рублей)</t>
  </si>
  <si>
    <t>Сведения</t>
  </si>
  <si>
    <t>Исполнено</t>
  </si>
  <si>
    <t>кассовое исполнение</t>
  </si>
  <si>
    <t>фактическое исполнение</t>
  </si>
  <si>
    <t>Выделены лимиты бюджетных обязательств за счет средств областного и федерального бюджетов</t>
  </si>
  <si>
    <t>Ответственный исполнитель, соисполнитель, участник государственной программы (соисполнитель подпрограммы) (далее - исполнитель)</t>
  </si>
  <si>
    <t xml:space="preserve">«Повышение энергоэффективности и энергосбережения в Саратовской области до 2020 года», </t>
  </si>
  <si>
    <t>Подпрограмма 1 "Обеспечение населения твердым топливом"</t>
  </si>
  <si>
    <t>Подпрограмма 2 "Энергосбережение и повышение энергоэффективности теплоснабжения и системы коммунальной инфраструктуры"</t>
  </si>
  <si>
    <t>министерство строительства и жилищно-коммунального хозяйства области, органы местного самоуправления области (по согласованию), организации жилищно-коммунального хозяйства области (по согласованию)</t>
  </si>
  <si>
    <t>министерство культуры области</t>
  </si>
  <si>
    <t>министерство социального развития области</t>
  </si>
  <si>
    <t>министерство здравоохранения области</t>
  </si>
  <si>
    <t>министерство образования области</t>
  </si>
  <si>
    <t>о расходах на реализацию государственной программы Саратовской области</t>
  </si>
  <si>
    <t>Наименование</t>
  </si>
  <si>
    <t>Утверждено в законе об областном бюджете на соответствующий год</t>
  </si>
  <si>
    <t>Государственная программа Саратовской области "Повышение энергоэффективности и энергосбережения в Саратовской области до 2020 года"</t>
  </si>
  <si>
    <t>в том числе по исполнителям:</t>
  </si>
  <si>
    <t>министерство промышленности и энергетики области</t>
  </si>
  <si>
    <t>управление делами Правительства области, организации, осуществляющие реализацию населению твердого топлива (по согласованию)</t>
  </si>
  <si>
    <t>органы местного самоуправления области (по согласованию)</t>
  </si>
  <si>
    <t>организации жилищно-коммунального хозяйства области (по согласованию)</t>
  </si>
  <si>
    <t>предприятия промышленности, энергетики и трубопроводного транспорта области (по согласованию), министерство промышленности и энергетики области, управление делами Правительства области</t>
  </si>
  <si>
    <t>основное мероприятие 1.1 "Возмещение недополученных доходов в связи с реализацией населению твердого топлива"</t>
  </si>
  <si>
    <t>министерство промышленности и энергетики области, организации, осуществляющие реализацию населению твердого топлива (по согласованию)</t>
  </si>
  <si>
    <t>предприятия промышленности, энергетики и трубопроводного транспорта области (по согласо-ванию), министерство промышленности и энергетики области, управление делами Правительства области</t>
  </si>
  <si>
    <t>основное мероприятие 2.1 "Субсидии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комплекса"</t>
  </si>
  <si>
    <t>основное мероприятие 2.2 "Перевод жилых зданий с низкоэффективным централизованным отоплением на индивидуальное квартирное отопление"</t>
  </si>
  <si>
    <t>основное мероприятие 2.3 "Модернизация наружного освещения в муниципальных образованиях области"</t>
  </si>
  <si>
    <t>основное мероприятие 2.4 "Техническое перевооружение и реконструкция оборудования на предприятиях промышленности, энергетики и трубопроводного транспорта"</t>
  </si>
  <si>
    <t>министерство промышленности и энергетики области, управление делами Правительства области, предприятия промышленности, энергетики 
и трубопроводного транспорта области 
(по согласованию)</t>
  </si>
  <si>
    <t>основное мероприятие 2.5 "Модернизация электросетевого хозяйства на предприятиях промышленности, энергетики и трубопроводного транспорта"</t>
  </si>
  <si>
    <t>основное мероприятие 2.6 "Повышение энергоэффективности в учреждениях, подведомственных министерству культуры области"</t>
  </si>
  <si>
    <t>основное мероприятие 2.7 "Повышение энергоэффективности в учреждениях, подведомственных министерству социального развития области"</t>
  </si>
  <si>
    <t>основное мероприятие 2.8 "Повышение энергоэффективности в учреждениях здравоохранения, подведомственных министерству здравоохранения области"</t>
  </si>
  <si>
    <t>основное мероприятие 2.9 "Повышение энергоэффективности в образовательных организациях, подведомственных министерству образования области"</t>
  </si>
  <si>
    <t>основное мероприятие 2.10 "Субсидии бюджетам городских округов закрытых административно-территориальных образований области на реконструкцию котельных и наружных трубопроводов"</t>
  </si>
  <si>
    <t>Кассовое исполнение от программы</t>
  </si>
  <si>
    <t>Кассовое исполнение от бюджета</t>
  </si>
  <si>
    <t>Кассовое исполнение от лимитов</t>
  </si>
  <si>
    <t>Фактическое исполнение от программы</t>
  </si>
  <si>
    <t>Фактическое исполнение от бюджета</t>
  </si>
  <si>
    <t>Фактическое исполнение от лимитов</t>
  </si>
  <si>
    <t>произведенных за январь-декабрь 2016 года за счет соответствующих источников финансового обеспечения</t>
  </si>
  <si>
    <t>основное мероприятие 2.11 «Осуществление мероприятий в области энергосбережения и повышения энергетической эффективности»</t>
  </si>
  <si>
    <t>№ п/п</t>
  </si>
  <si>
    <t>Наименование основного мероприятия, контрольного события, проекта (программы), мероприятия проекта (программы), ведомственной целевой программы</t>
  </si>
  <si>
    <t>Ответственный исполнитель, соисполнитель, участник государственной программы (подпрограммы)</t>
  </si>
  <si>
    <t>Фактический срок</t>
  </si>
  <si>
    <t>начала реализации</t>
  </si>
  <si>
    <t>окончания реализации</t>
  </si>
  <si>
    <t>запланированные результаты</t>
  </si>
  <si>
    <t>достигнутые результаты</t>
  </si>
  <si>
    <t>Ожидаемый результат</t>
  </si>
  <si>
    <t>Проблемы, возникшие в ходе реализации мероприятия и меры по их нейтрализации (минимизации)</t>
  </si>
  <si>
    <t>Основное мероприятие 1.1      Возмещение недополученных доходов в связи с реализацией населению твердого топлива</t>
  </si>
  <si>
    <t>"Повышение энергоэффективности и энергосбережения в Саратовской области"</t>
  </si>
  <si>
    <t xml:space="preserve">Министерство промышленности и энергетики области, управление делами Правительства области. Соисполнитель - министерство строительства и жилищно-коммунального хозяйства области 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</si>
  <si>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тепло- и водоснабжению потребителям тепловой энергии, ликвидация (консервация) убыточных котельных, уменьшение потерь воды и тепловой энергии при производстве и транспортировке тепловой энергии и воды, оптимизация систем тепло- и водоснабжения населенных пунктов области</t>
  </si>
  <si>
    <t>Основное мероприятие 2.1                                           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</t>
  </si>
  <si>
    <t>Основное мероприятие 2.2                                               Перевод жилых зданий с низкоэффективным централизованным отоплением на индивидуальное квартирное отопление</t>
  </si>
  <si>
    <t xml:space="preserve">Повышение качества предоставляемых услуг по теплоснабжению жителям области, снижение платы граждан за услугу теплоснабжения, ликвидация (консервация) убыточных котельных, ликвидация ветких и аварийных сетей, оптимизация систем теплоснабжения населенных пунктов области </t>
  </si>
  <si>
    <t>Основное мероприятие 2.3                                             Модернизация наружного освещения в муниципальных образованиях области</t>
  </si>
  <si>
    <t xml:space="preserve">Снижение потерь электрической энергии при передаче по электрическим сетям, сокращение эксплуатационных затрат, улучшения качества освещения населенных пунктов и социально значимых объектов на территории муниципальных образований области </t>
  </si>
  <si>
    <t>Основное мероприятие 2.4                                             Осуществление мероприятий в области энергосбережения и повышения энергетической эффективности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</si>
  <si>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горячему водоснабжению и теплоснабжению потребителям, ликвидация (консервация) убыточных котельных, оптимизация систем теплоснабжения муниципальных учреждений</t>
  </si>
  <si>
    <t xml:space="preserve">«Повышение энергоэффективности и энергосбережения в Саратовской области», </t>
  </si>
  <si>
    <t>о выполнении основных мероприятий</t>
  </si>
  <si>
    <t xml:space="preserve"> государственной программы Саратовской области</t>
  </si>
  <si>
    <t>произведенных за январь-март 2021 года за счет соответствующих источников финансового обеспечения</t>
  </si>
  <si>
    <t>министерство труда и социальной защиты области</t>
  </si>
  <si>
    <t>Государственная программа Саратовской области "Повышение энергоэффективности и энергосбережения в Саратовской области "</t>
  </si>
  <si>
    <t>основное мероприятие 2.7 "Повышение энергоэффективности в учреждениях, подведомственных министерству труда и социальной защиты области"</t>
  </si>
  <si>
    <t>С начала реализации данной программы переведено на индивидуальное отопление 42688 квартир. В 2021 году запланировано перевести на индивидуальное отопление 967 квартир</t>
  </si>
  <si>
    <t xml:space="preserve">На территории региона установлено 60627 современных энергосберегающих светильников уличного освещения.  </t>
  </si>
  <si>
    <t xml:space="preserve">Для решения задачпо реализации мероприятий по энергосбережению и повышению энергоэффективности предлагается выделено 100 млн. руб., освоено - 14,473 млн. руб.  </t>
  </si>
  <si>
    <t>основное мероприятие 2.12 «Выполнение научно-исследовательской работы "Схема и программа развития электроэнергетики Саратовской области на 2022-2026 годы»</t>
  </si>
  <si>
    <t>министерство промышленности и энергетики области, органы местного самоуправления области (по согласованию)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</si>
</sst>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4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74" fontId="8" fillId="32" borderId="10" xfId="0" applyNumberFormat="1" applyFont="1" applyFill="1" applyBorder="1" applyAlignment="1">
      <alignment horizontal="center" wrapText="1"/>
    </xf>
    <xf numFmtId="174" fontId="9" fillId="32" borderId="10" xfId="0" applyNumberFormat="1" applyFont="1" applyFill="1" applyBorder="1" applyAlignment="1">
      <alignment horizontal="center" wrapText="1"/>
    </xf>
    <xf numFmtId="174" fontId="8" fillId="32" borderId="10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4" fontId="10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C1">
      <selection activeCell="H15" sqref="H15"/>
    </sheetView>
  </sheetViews>
  <sheetFormatPr defaultColWidth="8.8515625" defaultRowHeight="15"/>
  <cols>
    <col min="1" max="1" width="4.7109375" style="32" customWidth="1"/>
    <col min="2" max="2" width="37.00390625" style="32" customWidth="1"/>
    <col min="3" max="3" width="44.7109375" style="32" customWidth="1"/>
    <col min="4" max="4" width="12.421875" style="32" customWidth="1"/>
    <col min="5" max="5" width="12.57421875" style="32" customWidth="1"/>
    <col min="6" max="6" width="43.28125" style="32" customWidth="1"/>
    <col min="7" max="7" width="37.28125" style="32" customWidth="1"/>
    <col min="8" max="8" width="25.8515625" style="32" customWidth="1"/>
    <col min="9" max="16384" width="8.8515625" style="32" customWidth="1"/>
  </cols>
  <sheetData>
    <row r="1" spans="1:8" s="26" customFormat="1" ht="11.25">
      <c r="A1" s="44" t="s">
        <v>11</v>
      </c>
      <c r="B1" s="44"/>
      <c r="C1" s="44"/>
      <c r="D1" s="44"/>
      <c r="E1" s="44"/>
      <c r="F1" s="44"/>
      <c r="G1" s="44"/>
      <c r="H1" s="44"/>
    </row>
    <row r="2" spans="1:8" s="26" customFormat="1" ht="11.25">
      <c r="A2" s="44" t="s">
        <v>79</v>
      </c>
      <c r="B2" s="44"/>
      <c r="C2" s="44"/>
      <c r="D2" s="44"/>
      <c r="E2" s="44"/>
      <c r="F2" s="44"/>
      <c r="G2" s="44"/>
      <c r="H2" s="44"/>
    </row>
    <row r="3" spans="1:8" s="26" customFormat="1" ht="11.25">
      <c r="A3" s="44" t="s">
        <v>80</v>
      </c>
      <c r="B3" s="44"/>
      <c r="C3" s="44"/>
      <c r="D3" s="44"/>
      <c r="E3" s="44"/>
      <c r="F3" s="44"/>
      <c r="G3" s="44"/>
      <c r="H3" s="44"/>
    </row>
    <row r="4" spans="1:8" s="26" customFormat="1" ht="11.25">
      <c r="A4" s="44" t="s">
        <v>68</v>
      </c>
      <c r="B4" s="44"/>
      <c r="C4" s="44"/>
      <c r="D4" s="44"/>
      <c r="E4" s="44"/>
      <c r="F4" s="44"/>
      <c r="G4" s="44"/>
      <c r="H4" s="44"/>
    </row>
    <row r="5" spans="1:8" s="26" customFormat="1" ht="11.25">
      <c r="A5" s="27"/>
      <c r="B5" s="27"/>
      <c r="C5" s="27"/>
      <c r="D5" s="27"/>
      <c r="E5" s="28"/>
      <c r="F5" s="27"/>
      <c r="G5" s="27"/>
      <c r="H5" s="27"/>
    </row>
    <row r="6" spans="1:8" s="26" customFormat="1" ht="27.75" customHeight="1">
      <c r="A6" s="43" t="s">
        <v>57</v>
      </c>
      <c r="B6" s="43" t="s">
        <v>58</v>
      </c>
      <c r="C6" s="43" t="s">
        <v>59</v>
      </c>
      <c r="D6" s="45" t="s">
        <v>60</v>
      </c>
      <c r="E6" s="45"/>
      <c r="F6" s="46" t="s">
        <v>65</v>
      </c>
      <c r="G6" s="47"/>
      <c r="H6" s="30"/>
    </row>
    <row r="7" spans="1:8" s="26" customFormat="1" ht="87" customHeight="1">
      <c r="A7" s="43"/>
      <c r="B7" s="43"/>
      <c r="C7" s="43"/>
      <c r="D7" s="29" t="s">
        <v>61</v>
      </c>
      <c r="E7" s="31" t="s">
        <v>62</v>
      </c>
      <c r="F7" s="29" t="s">
        <v>63</v>
      </c>
      <c r="G7" s="29" t="s">
        <v>64</v>
      </c>
      <c r="H7" s="29" t="s">
        <v>66</v>
      </c>
    </row>
    <row r="8" spans="1:8" s="26" customFormat="1" ht="11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</row>
    <row r="9" spans="1:8" ht="11.25">
      <c r="A9" s="38" t="s">
        <v>18</v>
      </c>
      <c r="B9" s="39"/>
      <c r="C9" s="39"/>
      <c r="D9" s="39"/>
      <c r="E9" s="39"/>
      <c r="F9" s="39"/>
      <c r="G9" s="39"/>
      <c r="H9" s="40"/>
    </row>
    <row r="10" spans="1:8" ht="45">
      <c r="A10" s="33">
        <v>1</v>
      </c>
      <c r="B10" s="34" t="s">
        <v>67</v>
      </c>
      <c r="C10" s="25" t="s">
        <v>69</v>
      </c>
      <c r="D10" s="33"/>
      <c r="E10" s="33"/>
      <c r="F10" s="33"/>
      <c r="G10" s="33"/>
      <c r="H10" s="33"/>
    </row>
    <row r="11" spans="1:8" ht="11.25">
      <c r="A11" s="38" t="s">
        <v>19</v>
      </c>
      <c r="B11" s="41"/>
      <c r="C11" s="41"/>
      <c r="D11" s="41"/>
      <c r="E11" s="41"/>
      <c r="F11" s="41"/>
      <c r="G11" s="41"/>
      <c r="H11" s="42"/>
    </row>
    <row r="12" spans="1:8" ht="104.25" customHeight="1">
      <c r="A12" s="33">
        <v>2</v>
      </c>
      <c r="B12" s="35" t="s">
        <v>71</v>
      </c>
      <c r="C12" s="36" t="s">
        <v>20</v>
      </c>
      <c r="D12" s="33">
        <v>2015</v>
      </c>
      <c r="E12" s="33">
        <v>2023</v>
      </c>
      <c r="F12" s="25" t="s">
        <v>70</v>
      </c>
      <c r="G12" s="36"/>
      <c r="H12" s="33"/>
    </row>
    <row r="13" spans="1:8" ht="67.5" customHeight="1">
      <c r="A13" s="33">
        <v>3</v>
      </c>
      <c r="B13" s="35" t="s">
        <v>72</v>
      </c>
      <c r="C13" s="36" t="s">
        <v>20</v>
      </c>
      <c r="D13" s="33">
        <v>2014</v>
      </c>
      <c r="E13" s="33">
        <v>2023</v>
      </c>
      <c r="F13" s="25" t="s">
        <v>73</v>
      </c>
      <c r="G13" s="36" t="s">
        <v>85</v>
      </c>
      <c r="H13" s="33"/>
    </row>
    <row r="14" spans="1:8" ht="56.25">
      <c r="A14" s="33">
        <v>4</v>
      </c>
      <c r="B14" s="35" t="s">
        <v>74</v>
      </c>
      <c r="C14" s="36" t="s">
        <v>20</v>
      </c>
      <c r="D14" s="33">
        <v>2014</v>
      </c>
      <c r="E14" s="33">
        <v>2023</v>
      </c>
      <c r="F14" s="25" t="s">
        <v>75</v>
      </c>
      <c r="G14" s="36" t="s">
        <v>86</v>
      </c>
      <c r="H14" s="33"/>
    </row>
    <row r="15" spans="1:8" ht="83.25" customHeight="1">
      <c r="A15" s="33">
        <v>5</v>
      </c>
      <c r="B15" s="35" t="s">
        <v>76</v>
      </c>
      <c r="C15" s="36" t="s">
        <v>7</v>
      </c>
      <c r="D15" s="33">
        <v>2020</v>
      </c>
      <c r="E15" s="33">
        <v>2023</v>
      </c>
      <c r="F15" s="25" t="s">
        <v>77</v>
      </c>
      <c r="G15" s="36" t="s">
        <v>87</v>
      </c>
      <c r="H15" s="33"/>
    </row>
  </sheetData>
  <sheetProtection/>
  <mergeCells count="11">
    <mergeCell ref="F6:G6"/>
    <mergeCell ref="A9:H9"/>
    <mergeCell ref="A11:H11"/>
    <mergeCell ref="A6:A7"/>
    <mergeCell ref="B6:B7"/>
    <mergeCell ref="C6:C7"/>
    <mergeCell ref="A1:H1"/>
    <mergeCell ref="A2:H2"/>
    <mergeCell ref="A3:H3"/>
    <mergeCell ref="A4:H4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tabSelected="1" zoomScale="85" zoomScaleNormal="85" zoomScalePageLayoutView="0" workbookViewId="0" topLeftCell="A1">
      <pane xSplit="2" ySplit="8" topLeftCell="C15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69" sqref="H169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4" width="15.7109375" style="10" customWidth="1"/>
    <col min="15" max="15" width="24.57421875" style="1" hidden="1" customWidth="1"/>
    <col min="16" max="16384" width="9.140625" style="1" customWidth="1"/>
  </cols>
  <sheetData>
    <row r="1" spans="1:14" ht="15.7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>
      <c r="A3" s="50" t="s">
        <v>78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.75">
      <c r="A4" s="50" t="s">
        <v>81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.75">
      <c r="A5" s="2"/>
      <c r="B5" s="2"/>
      <c r="C5" s="2"/>
      <c r="D5" s="4"/>
      <c r="E5" s="4"/>
      <c r="F5" s="4"/>
      <c r="G5" s="4"/>
      <c r="H5" s="5"/>
      <c r="I5" s="4"/>
      <c r="J5" s="4"/>
      <c r="K5" s="4"/>
      <c r="L5" s="4"/>
      <c r="M5" s="4"/>
      <c r="N5" s="4" t="s">
        <v>10</v>
      </c>
    </row>
    <row r="6" spans="1:14" ht="27.75" customHeight="1">
      <c r="A6" s="48" t="s">
        <v>26</v>
      </c>
      <c r="B6" s="48" t="s">
        <v>16</v>
      </c>
      <c r="C6" s="48" t="s">
        <v>0</v>
      </c>
      <c r="D6" s="49" t="s">
        <v>8</v>
      </c>
      <c r="E6" s="49" t="s">
        <v>27</v>
      </c>
      <c r="F6" s="49" t="s">
        <v>15</v>
      </c>
      <c r="G6" s="51" t="s">
        <v>12</v>
      </c>
      <c r="H6" s="51"/>
      <c r="I6" s="51" t="s">
        <v>9</v>
      </c>
      <c r="J6" s="51"/>
      <c r="K6" s="51"/>
      <c r="L6" s="51"/>
      <c r="M6" s="51"/>
      <c r="N6" s="51"/>
    </row>
    <row r="7" spans="1:14" ht="87" customHeight="1">
      <c r="A7" s="48"/>
      <c r="B7" s="48"/>
      <c r="C7" s="48"/>
      <c r="D7" s="49"/>
      <c r="E7" s="49"/>
      <c r="F7" s="49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4" t="s">
        <v>83</v>
      </c>
      <c r="B9" s="52"/>
      <c r="C9" s="3" t="s">
        <v>6</v>
      </c>
      <c r="D9" s="14">
        <f>SUM(D10:D13)</f>
        <v>2713420</v>
      </c>
      <c r="E9" s="14">
        <f>SUM(E10:E13)</f>
        <v>124400</v>
      </c>
      <c r="F9" s="14">
        <f>SUM(F10:F13)</f>
        <v>112960</v>
      </c>
      <c r="G9" s="14">
        <f>SUM(G10:G13)</f>
        <v>30479.85</v>
      </c>
      <c r="H9" s="23">
        <f>SUM(H10:H13)</f>
        <v>30479.85</v>
      </c>
      <c r="I9" s="7">
        <f>(G9/D9)*100</f>
        <v>1.1233001157211195</v>
      </c>
      <c r="J9" s="7"/>
      <c r="K9" s="7"/>
      <c r="L9" s="7">
        <f>(H9/D9)*100</f>
        <v>1.1233001157211195</v>
      </c>
      <c r="M9" s="7"/>
      <c r="N9" s="7"/>
    </row>
    <row r="10" spans="1:14" ht="15.75">
      <c r="A10" s="53"/>
      <c r="B10" s="52"/>
      <c r="C10" s="3" t="s">
        <v>5</v>
      </c>
      <c r="D10" s="14">
        <f>SUM(D16,D21,D26,D31,D36,D41,D46)</f>
        <v>124400</v>
      </c>
      <c r="E10" s="14">
        <f>SUM(E16,E21,E26,E31,E36,E41,E46)</f>
        <v>124400</v>
      </c>
      <c r="F10" s="14">
        <f>SUM(F16,F21,F26,F31,F36,F41,F46)</f>
        <v>112960</v>
      </c>
      <c r="G10" s="14">
        <f>SUM(G16,G21,G26,G31,G36,G41,G46)</f>
        <v>29649.85</v>
      </c>
      <c r="H10" s="37">
        <f>SUM(H16,H21,H26,H31,H36,H41,H46)</f>
        <v>29649.85</v>
      </c>
      <c r="I10" s="7">
        <f>_xlfn.IFERROR((G10/D10)*100,0)</f>
        <v>23.8342845659164</v>
      </c>
      <c r="J10" s="7">
        <f>_xlfn.IFERROR((G10/E10)*100,0)</f>
        <v>23.8342845659164</v>
      </c>
      <c r="K10" s="7">
        <f>_xlfn.IFERROR((G10/F10)*100,0)</f>
        <v>26.248096671388097</v>
      </c>
      <c r="L10" s="7">
        <f>_xlfn.IFERROR((H10/D10)*100,0)</f>
        <v>23.8342845659164</v>
      </c>
      <c r="M10" s="7">
        <f>_xlfn.IFERROR((H10/E10)*100,0)</f>
        <v>23.8342845659164</v>
      </c>
      <c r="N10" s="7">
        <f>_xlfn.IFERROR((H10/F10)*100,0)</f>
        <v>26.248096671388097</v>
      </c>
    </row>
    <row r="11" spans="1:14" ht="26.25">
      <c r="A11" s="53"/>
      <c r="B11" s="52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3"/>
      <c r="B12" s="52"/>
      <c r="C12" s="3" t="s">
        <v>2</v>
      </c>
      <c r="D12" s="14">
        <f>SUM(D18,D23,D28,D33,D38,D43,D48,D51)</f>
        <v>40000</v>
      </c>
      <c r="E12" s="6"/>
      <c r="F12" s="6"/>
      <c r="G12" s="14">
        <f>SUM(G18,G23,G28,G33,G38,G43,G48,G51)</f>
        <v>280</v>
      </c>
      <c r="H12" s="23">
        <f>SUM(H18,H23,H28,H33,H38,H43,H48,H51)</f>
        <v>280</v>
      </c>
      <c r="I12" s="7">
        <f>(G12/D12)*100</f>
        <v>0.7000000000000001</v>
      </c>
      <c r="J12" s="7"/>
      <c r="K12" s="7"/>
      <c r="L12" s="7">
        <f>(H12/D12)*100</f>
        <v>0.7000000000000001</v>
      </c>
      <c r="M12" s="7"/>
      <c r="N12" s="7"/>
    </row>
    <row r="13" spans="1:14" ht="26.25">
      <c r="A13" s="53"/>
      <c r="B13" s="52"/>
      <c r="C13" s="3" t="s">
        <v>3</v>
      </c>
      <c r="D13" s="14">
        <f>SUM(D19,D24,D29,D34,D39,D44,D49,D53,D55)</f>
        <v>2549020</v>
      </c>
      <c r="E13" s="6"/>
      <c r="F13" s="6"/>
      <c r="G13" s="14">
        <f>SUM(G19,G24,G29,G34,G39,G44,G49,G53,G55)</f>
        <v>550</v>
      </c>
      <c r="H13" s="23">
        <f>SUM(H19,H24,H29,H34,H39,H44,H49,H53,H55)</f>
        <v>550</v>
      </c>
      <c r="I13" s="7">
        <f>(G13/D13)*100</f>
        <v>0.02157691975739696</v>
      </c>
      <c r="J13" s="7"/>
      <c r="K13" s="7"/>
      <c r="L13" s="7">
        <f>(H13/D13)*100</f>
        <v>0.02157691975739696</v>
      </c>
      <c r="M13" s="7"/>
      <c r="N13" s="7"/>
    </row>
    <row r="14" spans="1:14" ht="15.75">
      <c r="A14" s="53"/>
      <c r="B14" s="24" t="s">
        <v>29</v>
      </c>
      <c r="C14" s="24"/>
      <c r="D14" s="24"/>
      <c r="E14" s="24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3"/>
      <c r="B15" s="52" t="s">
        <v>4</v>
      </c>
      <c r="C15" s="3" t="s">
        <v>6</v>
      </c>
      <c r="D15" s="9">
        <f>SUM(D16:D19)</f>
        <v>100000</v>
      </c>
      <c r="E15" s="9">
        <f>SUM(E16:E19)</f>
        <v>100000</v>
      </c>
      <c r="F15" s="9">
        <f>SUM(F16:F19)</f>
        <v>100000</v>
      </c>
      <c r="G15" s="9">
        <f>SUM(G16:G19)</f>
        <v>29649.85</v>
      </c>
      <c r="H15" s="9">
        <f>SUM(H16:H19)</f>
        <v>29649.85</v>
      </c>
      <c r="I15" s="8">
        <f>_xlfn.IFERROR((G15/D15)*100,0)</f>
        <v>29.64985</v>
      </c>
      <c r="J15" s="8">
        <f>_xlfn.IFERROR((G15/E15)*100,0)</f>
        <v>29.64985</v>
      </c>
      <c r="K15" s="8">
        <f>_xlfn.IFERROR((G15/F15)*100,0)</f>
        <v>29.64985</v>
      </c>
      <c r="L15" s="8">
        <f>_xlfn.IFERROR((H15/D15)*100,0)</f>
        <v>29.64985</v>
      </c>
      <c r="M15" s="8">
        <f>_xlfn.IFERROR((H15/E15)*100,0)</f>
        <v>29.64985</v>
      </c>
      <c r="N15" s="8">
        <f>_xlfn.IFERROR((H15/F15)*100,0)</f>
        <v>29.64985</v>
      </c>
    </row>
    <row r="16" spans="1:14" ht="15.75">
      <c r="A16" s="53"/>
      <c r="B16" s="52"/>
      <c r="C16" s="3" t="s">
        <v>5</v>
      </c>
      <c r="D16" s="9">
        <f>SUM(D164)</f>
        <v>100000</v>
      </c>
      <c r="E16" s="9">
        <f>SUM(E164)</f>
        <v>100000</v>
      </c>
      <c r="F16" s="9">
        <f>SUM(F164)</f>
        <v>100000</v>
      </c>
      <c r="G16" s="9">
        <f>SUM(G164)</f>
        <v>29649.85</v>
      </c>
      <c r="H16" s="9">
        <f>SUM(H164)</f>
        <v>29649.85</v>
      </c>
      <c r="I16" s="8">
        <f>_xlfn.IFERROR((G16/D16)*100,0)</f>
        <v>29.64985</v>
      </c>
      <c r="J16" s="8">
        <f>_xlfn.IFERROR((G16/E16)*100,0)</f>
        <v>29.64985</v>
      </c>
      <c r="K16" s="8">
        <f>_xlfn.IFERROR((G16/F16)*100,0)</f>
        <v>29.64985</v>
      </c>
      <c r="L16" s="8">
        <f>_xlfn.IFERROR((H16/D16)*100,0)</f>
        <v>29.64985</v>
      </c>
      <c r="M16" s="8">
        <f>_xlfn.IFERROR((H16/E16)*100,0)</f>
        <v>29.64985</v>
      </c>
      <c r="N16" s="8">
        <f>_xlfn.IFERROR((H16/F16)*100,0)</f>
        <v>29.64985</v>
      </c>
    </row>
    <row r="17" spans="1:14" ht="26.25">
      <c r="A17" s="53"/>
      <c r="B17" s="52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3"/>
      <c r="B18" s="52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3"/>
      <c r="B19" s="52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3"/>
      <c r="B20" s="52" t="s">
        <v>30</v>
      </c>
      <c r="C20" s="3" t="s">
        <v>6</v>
      </c>
      <c r="D20" s="9">
        <f>SUM(D21:D24)</f>
        <v>11000</v>
      </c>
      <c r="E20" s="9">
        <f>SUM(E21:E24)</f>
        <v>11000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3"/>
      <c r="B21" s="52"/>
      <c r="C21" s="3" t="s">
        <v>5</v>
      </c>
      <c r="D21" s="9">
        <f>SUM(D169)</f>
        <v>11000</v>
      </c>
      <c r="E21" s="9">
        <f>SUM(E62,E169)</f>
        <v>11000</v>
      </c>
      <c r="F21" s="9">
        <f>SUM(F62,F169)</f>
        <v>0</v>
      </c>
      <c r="G21" s="9">
        <f>SUM(G62,G169)</f>
        <v>0</v>
      </c>
      <c r="H21" s="9">
        <f>SUM(H62,H169)</f>
        <v>0</v>
      </c>
      <c r="I21" s="8"/>
      <c r="J21" s="8"/>
      <c r="K21" s="8"/>
      <c r="L21" s="8"/>
      <c r="M21" s="8"/>
      <c r="N21" s="8"/>
    </row>
    <row r="22" spans="1:14" ht="26.25">
      <c r="A22" s="53"/>
      <c r="B22" s="52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3"/>
      <c r="B23" s="52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3"/>
      <c r="B24" s="52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3"/>
      <c r="B25" s="52" t="s">
        <v>31</v>
      </c>
      <c r="C25" s="3" t="s">
        <v>6</v>
      </c>
      <c r="D25" s="9">
        <f>SUM(D26:D29)</f>
        <v>1500</v>
      </c>
      <c r="E25" s="9">
        <f>SUM(E26:E29)</f>
        <v>1500</v>
      </c>
      <c r="F25" s="9">
        <f>SUM(F26:F29)</f>
        <v>1500</v>
      </c>
      <c r="G25" s="9">
        <f>SUM(G26:G29)</f>
        <v>0</v>
      </c>
      <c r="H25" s="9">
        <f>SUM(H26:H29)</f>
        <v>0</v>
      </c>
      <c r="I25" s="8">
        <f>_xlfn.IFERROR((G25/D25)*100,0)</f>
        <v>0</v>
      </c>
      <c r="J25" s="8">
        <f>_xlfn.IFERROR((G25/E25)*100,0)</f>
        <v>0</v>
      </c>
      <c r="K25" s="8">
        <f>_xlfn.IFERROR((G25/F25)*100,0)</f>
        <v>0</v>
      </c>
      <c r="L25" s="8">
        <f>_xlfn.IFERROR((H25/D25)*100,0)</f>
        <v>0</v>
      </c>
      <c r="M25" s="8">
        <f>_xlfn.IFERROR((H25/E25)*100,0)</f>
        <v>0</v>
      </c>
      <c r="N25" s="8">
        <f>_xlfn.IFERROR((H25/F25)*100,0)</f>
        <v>0</v>
      </c>
    </row>
    <row r="26" spans="1:14" ht="15.75">
      <c r="A26" s="53"/>
      <c r="B26" s="52"/>
      <c r="C26" s="3" t="s">
        <v>5</v>
      </c>
      <c r="D26" s="9">
        <f>SUM(D67)</f>
        <v>1500</v>
      </c>
      <c r="E26" s="9">
        <f>SUM(E67)</f>
        <v>1500</v>
      </c>
      <c r="F26" s="9">
        <f>SUM(F67)</f>
        <v>1500</v>
      </c>
      <c r="G26" s="9">
        <f>SUM(G67)</f>
        <v>0</v>
      </c>
      <c r="H26" s="9">
        <f>SUM(H67)</f>
        <v>0</v>
      </c>
      <c r="I26" s="8">
        <f>_xlfn.IFERROR((G26/D26)*100,0)</f>
        <v>0</v>
      </c>
      <c r="J26" s="8">
        <f>_xlfn.IFERROR((G26/E26)*100,0)</f>
        <v>0</v>
      </c>
      <c r="K26" s="8">
        <f>_xlfn.IFERROR((G26/F26)*100,0)</f>
        <v>0</v>
      </c>
      <c r="L26" s="8">
        <f>_xlfn.IFERROR((H26/D26)*100,0)</f>
        <v>0</v>
      </c>
      <c r="M26" s="8">
        <f>_xlfn.IFERROR((H26/E26)*100,0)</f>
        <v>0</v>
      </c>
      <c r="N26" s="8">
        <f>_xlfn.IFERROR((H26/F26)*100,0)</f>
        <v>0</v>
      </c>
    </row>
    <row r="27" spans="1:14" ht="26.25">
      <c r="A27" s="53"/>
      <c r="B27" s="52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3"/>
      <c r="B28" s="52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3"/>
      <c r="B29" s="52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3"/>
      <c r="B30" s="52" t="s">
        <v>21</v>
      </c>
      <c r="C30" s="3" t="s">
        <v>6</v>
      </c>
      <c r="D30" s="9">
        <f>SUM(D31:D34)</f>
        <v>2500</v>
      </c>
      <c r="E30" s="9">
        <f>SUM(E31:E34)</f>
        <v>2500</v>
      </c>
      <c r="F30" s="9">
        <f>SUM(F31:F34)</f>
        <v>2250</v>
      </c>
      <c r="G30" s="9">
        <f>SUM(G31:G34)</f>
        <v>0</v>
      </c>
      <c r="H30" s="9">
        <f>SUM(H31:H34)</f>
        <v>0</v>
      </c>
      <c r="I30" s="8">
        <f>_xlfn.IFERROR((G30/D30)*100,0)</f>
        <v>0</v>
      </c>
      <c r="J30" s="8">
        <f>_xlfn.IFERROR((G30/E30)*100,0)</f>
        <v>0</v>
      </c>
      <c r="K30" s="8">
        <f>_xlfn.IFERROR((G30/F30)*100,0)</f>
        <v>0</v>
      </c>
      <c r="L30" s="8">
        <f>_xlfn.IFERROR((H30/D30)*100,0)</f>
        <v>0</v>
      </c>
      <c r="M30" s="8">
        <f>_xlfn.IFERROR((H30/E30)*100,0)</f>
        <v>0</v>
      </c>
      <c r="N30" s="8">
        <f>_xlfn.IFERROR((H30/F30)*100,0)</f>
        <v>0</v>
      </c>
    </row>
    <row r="31" spans="1:14" ht="15.75">
      <c r="A31" s="53"/>
      <c r="B31" s="52"/>
      <c r="C31" s="3" t="s">
        <v>5</v>
      </c>
      <c r="D31" s="9">
        <f>SUM(D88)</f>
        <v>2500</v>
      </c>
      <c r="E31" s="9">
        <f>SUM(E88)</f>
        <v>2500</v>
      </c>
      <c r="F31" s="9">
        <f>SUM(F88)</f>
        <v>2250</v>
      </c>
      <c r="G31" s="9">
        <f>SUM(G88)</f>
        <v>0</v>
      </c>
      <c r="H31" s="9">
        <f>SUM(H88)</f>
        <v>0</v>
      </c>
      <c r="I31" s="8">
        <f>_xlfn.IFERROR((G31/D31)*100,0)</f>
        <v>0</v>
      </c>
      <c r="J31" s="8">
        <f>_xlfn.IFERROR((G31/E31)*100,0)</f>
        <v>0</v>
      </c>
      <c r="K31" s="8">
        <f>_xlfn.IFERROR((G31/F31)*100,0)</f>
        <v>0</v>
      </c>
      <c r="L31" s="8">
        <f>_xlfn.IFERROR((H31/D31)*100,0)</f>
        <v>0</v>
      </c>
      <c r="M31" s="8">
        <f>_xlfn.IFERROR((H31/E31)*100,0)</f>
        <v>0</v>
      </c>
      <c r="N31" s="8">
        <f>_xlfn.IFERROR((H31/F31)*100,0)</f>
        <v>0</v>
      </c>
    </row>
    <row r="32" spans="1:14" ht="26.25">
      <c r="A32" s="53"/>
      <c r="B32" s="52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3"/>
      <c r="B33" s="52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3"/>
      <c r="B34" s="52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3"/>
      <c r="B35" s="55" t="s">
        <v>82</v>
      </c>
      <c r="C35" s="3" t="s">
        <v>6</v>
      </c>
      <c r="D35" s="9">
        <f>SUM(D36:D39)</f>
        <v>7500</v>
      </c>
      <c r="E35" s="9">
        <f>SUM(E36:E39)</f>
        <v>7500</v>
      </c>
      <c r="F35" s="9">
        <f>SUM(F36:F39)</f>
        <v>7500</v>
      </c>
      <c r="G35" s="9">
        <f>SUM(G36:G39)</f>
        <v>0</v>
      </c>
      <c r="H35" s="9">
        <f>SUM(H36:H39)</f>
        <v>0</v>
      </c>
      <c r="I35" s="8">
        <f>_xlfn.IFERROR((G35/D35)*100,0)</f>
        <v>0</v>
      </c>
      <c r="J35" s="8">
        <f>_xlfn.IFERROR((G35/E35)*100,0)</f>
        <v>0</v>
      </c>
      <c r="K35" s="8">
        <f>_xlfn.IFERROR((G35/F35)*100,0)</f>
        <v>0</v>
      </c>
      <c r="L35" s="8">
        <f>_xlfn.IFERROR((H35/D35)*100,0)</f>
        <v>0</v>
      </c>
      <c r="M35" s="8">
        <f>_xlfn.IFERROR((H35/E35)*100,0)</f>
        <v>0</v>
      </c>
      <c r="N35" s="8">
        <f>_xlfn.IFERROR((H35/F35)*100,0)</f>
        <v>0</v>
      </c>
    </row>
    <row r="36" spans="1:14" ht="15.75">
      <c r="A36" s="53"/>
      <c r="B36" s="52"/>
      <c r="C36" s="3" t="s">
        <v>5</v>
      </c>
      <c r="D36" s="9">
        <f>SUM(D93)</f>
        <v>7500</v>
      </c>
      <c r="E36" s="9">
        <f>SUM(E93)</f>
        <v>7500</v>
      </c>
      <c r="F36" s="9">
        <f>SUM(F93)</f>
        <v>7500</v>
      </c>
      <c r="G36" s="9">
        <f>SUM(G93)</f>
        <v>0</v>
      </c>
      <c r="H36" s="9">
        <f>SUM(H93)</f>
        <v>0</v>
      </c>
      <c r="I36" s="8">
        <f>_xlfn.IFERROR((G36/D36)*100,0)</f>
        <v>0</v>
      </c>
      <c r="J36" s="8">
        <f>_xlfn.IFERROR((G36/E36)*100,0)</f>
        <v>0</v>
      </c>
      <c r="K36" s="8">
        <f>_xlfn.IFERROR((G36/F36)*100,0)</f>
        <v>0</v>
      </c>
      <c r="L36" s="8">
        <f>_xlfn.IFERROR((H36/D36)*100,0)</f>
        <v>0</v>
      </c>
      <c r="M36" s="8">
        <f>_xlfn.IFERROR((H36/E36)*100,0)</f>
        <v>0</v>
      </c>
      <c r="N36" s="8">
        <f>_xlfn.IFERROR((H36/F36)*100,0)</f>
        <v>0</v>
      </c>
    </row>
    <row r="37" spans="1:14" ht="26.25">
      <c r="A37" s="53"/>
      <c r="B37" s="52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3"/>
      <c r="B38" s="52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3"/>
      <c r="B39" s="52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3"/>
      <c r="B40" s="52" t="s">
        <v>23</v>
      </c>
      <c r="C40" s="3" t="s">
        <v>6</v>
      </c>
      <c r="D40" s="9">
        <f>SUM(D41:D44)</f>
        <v>0</v>
      </c>
      <c r="E40" s="9">
        <f>SUM(E41:E44)</f>
        <v>0</v>
      </c>
      <c r="F40" s="9">
        <f>SUM(F41:F44)</f>
        <v>0</v>
      </c>
      <c r="G40" s="9">
        <f>SUM(G41:G44)</f>
        <v>0</v>
      </c>
      <c r="H40" s="9">
        <f>SUM(H41:H44)</f>
        <v>0</v>
      </c>
      <c r="I40" s="8"/>
      <c r="J40" s="8"/>
      <c r="K40" s="8"/>
      <c r="L40" s="8"/>
      <c r="M40" s="8"/>
      <c r="N40" s="8"/>
    </row>
    <row r="41" spans="1:14" ht="15.75">
      <c r="A41" s="53"/>
      <c r="B41" s="52"/>
      <c r="C41" s="3" t="s">
        <v>5</v>
      </c>
      <c r="D41" s="9">
        <f>SUM(D98)</f>
        <v>0</v>
      </c>
      <c r="E41" s="9">
        <f>SUM(E98)</f>
        <v>0</v>
      </c>
      <c r="F41" s="9">
        <f>SUM(F98)</f>
        <v>0</v>
      </c>
      <c r="G41" s="9">
        <f>SUM(G98)</f>
        <v>0</v>
      </c>
      <c r="H41" s="9">
        <f>SUM(H98)</f>
        <v>0</v>
      </c>
      <c r="I41" s="8"/>
      <c r="J41" s="8"/>
      <c r="K41" s="8"/>
      <c r="L41" s="8"/>
      <c r="M41" s="8"/>
      <c r="N41" s="8"/>
    </row>
    <row r="42" spans="1:14" ht="26.25">
      <c r="A42" s="53"/>
      <c r="B42" s="52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3"/>
      <c r="B43" s="52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3"/>
      <c r="B44" s="52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3"/>
      <c r="B45" s="52" t="s">
        <v>24</v>
      </c>
      <c r="C45" s="3" t="s">
        <v>6</v>
      </c>
      <c r="D45" s="9">
        <f>SUM(D46:D49)</f>
        <v>1900</v>
      </c>
      <c r="E45" s="9">
        <f>SUM(E46:E49)</f>
        <v>1900</v>
      </c>
      <c r="F45" s="9">
        <f>SUM(F46:F49)</f>
        <v>1710</v>
      </c>
      <c r="G45" s="9">
        <f>SUM(G46:G49)</f>
        <v>0</v>
      </c>
      <c r="H45" s="9">
        <f>SUM(H46:H49)</f>
        <v>0</v>
      </c>
      <c r="I45" s="8">
        <f>_xlfn.IFERROR((G45/D45)*100,0)</f>
        <v>0</v>
      </c>
      <c r="J45" s="8">
        <f>_xlfn.IFERROR((G45/E45)*100,0)</f>
        <v>0</v>
      </c>
      <c r="K45" s="8">
        <f>_xlfn.IFERROR((G45/F45)*100,0)</f>
        <v>0</v>
      </c>
      <c r="L45" s="8">
        <f>_xlfn.IFERROR((H45/D45)*100,0)</f>
        <v>0</v>
      </c>
      <c r="M45" s="8">
        <f>_xlfn.IFERROR((H45/E45)*100,0)</f>
        <v>0</v>
      </c>
      <c r="N45" s="8">
        <f>_xlfn.IFERROR((H45/F45)*100,0)</f>
        <v>0</v>
      </c>
    </row>
    <row r="46" spans="1:14" ht="15.75">
      <c r="A46" s="53"/>
      <c r="B46" s="52"/>
      <c r="C46" s="3" t="s">
        <v>5</v>
      </c>
      <c r="D46" s="9">
        <f>SUM(D103)</f>
        <v>1900</v>
      </c>
      <c r="E46" s="9">
        <f>SUM(E103)</f>
        <v>1900</v>
      </c>
      <c r="F46" s="9">
        <f>SUM(F103)</f>
        <v>1710</v>
      </c>
      <c r="G46" s="9">
        <f>SUM(G103)</f>
        <v>0</v>
      </c>
      <c r="H46" s="9">
        <f>SUM(H103)</f>
        <v>0</v>
      </c>
      <c r="I46" s="8">
        <f>_xlfn.IFERROR((G46/D46)*100,0)</f>
        <v>0</v>
      </c>
      <c r="J46" s="8">
        <f>_xlfn.IFERROR((G46/E46)*100,0)</f>
        <v>0</v>
      </c>
      <c r="K46" s="8">
        <f>_xlfn.IFERROR((G46/F46)*100,0)</f>
        <v>0</v>
      </c>
      <c r="L46" s="8">
        <f>_xlfn.IFERROR((H46/D46)*100,0)</f>
        <v>0</v>
      </c>
      <c r="M46" s="8">
        <f>_xlfn.IFERROR((H46/E46)*100,0)</f>
        <v>0</v>
      </c>
      <c r="N46" s="8">
        <f>_xlfn.IFERROR((H46/F46)*100,0)</f>
        <v>0</v>
      </c>
    </row>
    <row r="47" spans="1:14" ht="26.25">
      <c r="A47" s="53"/>
      <c r="B47" s="52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3"/>
      <c r="B48" s="52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3"/>
      <c r="B49" s="52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3"/>
      <c r="B50" s="52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280</v>
      </c>
      <c r="H50" s="21">
        <f>SUM(H51:H51)</f>
        <v>280</v>
      </c>
      <c r="I50" s="8">
        <f aca="true" t="shared" si="0" ref="I50:I57">_xlfn.IFERROR((G50/D50)*100,0)</f>
        <v>0.7000000000000001</v>
      </c>
      <c r="J50" s="8">
        <f aca="true" t="shared" si="1" ref="J50:J57">_xlfn.IFERROR((G50/E50)*100,0)</f>
        <v>0</v>
      </c>
      <c r="K50" s="8">
        <f aca="true" t="shared" si="2" ref="K50:K57">_xlfn.IFERROR((G50/F50)*100,0)</f>
        <v>0</v>
      </c>
      <c r="L50" s="8">
        <f aca="true" t="shared" si="3" ref="L50:L57">_xlfn.IFERROR((H50/D50)*100,0)</f>
        <v>0.7000000000000001</v>
      </c>
      <c r="M50" s="8">
        <f aca="true" t="shared" si="4" ref="M50:M57">_xlfn.IFERROR((H50/E50)*100,0)</f>
        <v>0</v>
      </c>
      <c r="N50" s="8">
        <f aca="true" t="shared" si="5" ref="N50:N57">_xlfn.IFERROR((H50/F50)*100,0)</f>
        <v>0</v>
      </c>
    </row>
    <row r="51" spans="1:14" ht="26.25">
      <c r="A51" s="53"/>
      <c r="B51" s="52"/>
      <c r="C51" s="3" t="s">
        <v>2</v>
      </c>
      <c r="D51" s="9">
        <f>SUM(D108)</f>
        <v>40000</v>
      </c>
      <c r="E51" s="9"/>
      <c r="F51" s="9"/>
      <c r="G51" s="9">
        <f>SUM(G108)</f>
        <v>280</v>
      </c>
      <c r="H51" s="21">
        <f>SUM(H108)</f>
        <v>280</v>
      </c>
      <c r="I51" s="8">
        <f t="shared" si="0"/>
        <v>0.7000000000000001</v>
      </c>
      <c r="J51" s="8">
        <f t="shared" si="1"/>
        <v>0</v>
      </c>
      <c r="K51" s="8">
        <f t="shared" si="2"/>
        <v>0</v>
      </c>
      <c r="L51" s="8">
        <f t="shared" si="3"/>
        <v>0.7000000000000001</v>
      </c>
      <c r="M51" s="8">
        <f t="shared" si="4"/>
        <v>0</v>
      </c>
      <c r="N51" s="8">
        <f t="shared" si="5"/>
        <v>0</v>
      </c>
    </row>
    <row r="52" spans="1:14" ht="15.75">
      <c r="A52" s="53"/>
      <c r="B52" s="52" t="s">
        <v>33</v>
      </c>
      <c r="C52" s="3" t="s">
        <v>6</v>
      </c>
      <c r="D52" s="9">
        <f>SUM(D53:D53)</f>
        <v>240000</v>
      </c>
      <c r="E52" s="9"/>
      <c r="F52" s="9"/>
      <c r="G52" s="9">
        <f>SUM(G53:G53)</f>
        <v>550</v>
      </c>
      <c r="H52" s="21">
        <f>SUM(H53:H53)</f>
        <v>550</v>
      </c>
      <c r="I52" s="8">
        <f t="shared" si="0"/>
        <v>0.22916666666666666</v>
      </c>
      <c r="J52" s="8">
        <f t="shared" si="1"/>
        <v>0</v>
      </c>
      <c r="K52" s="8">
        <f t="shared" si="2"/>
        <v>0</v>
      </c>
      <c r="L52" s="8">
        <f t="shared" si="3"/>
        <v>0.22916666666666666</v>
      </c>
      <c r="M52" s="8">
        <f t="shared" si="4"/>
        <v>0</v>
      </c>
      <c r="N52" s="8">
        <f t="shared" si="5"/>
        <v>0</v>
      </c>
    </row>
    <row r="53" spans="1:14" ht="26.25">
      <c r="A53" s="53"/>
      <c r="B53" s="52"/>
      <c r="C53" s="3" t="s">
        <v>3</v>
      </c>
      <c r="D53" s="9">
        <f>SUM(D110)</f>
        <v>240000</v>
      </c>
      <c r="E53" s="9"/>
      <c r="F53" s="9"/>
      <c r="G53" s="9">
        <f>SUM(G110)</f>
        <v>550</v>
      </c>
      <c r="H53" s="21">
        <f>SUM(H110)</f>
        <v>550</v>
      </c>
      <c r="I53" s="8">
        <f t="shared" si="0"/>
        <v>0.22916666666666666</v>
      </c>
      <c r="J53" s="8">
        <f t="shared" si="1"/>
        <v>0</v>
      </c>
      <c r="K53" s="8">
        <f t="shared" si="2"/>
        <v>0</v>
      </c>
      <c r="L53" s="8">
        <f t="shared" si="3"/>
        <v>0.22916666666666666</v>
      </c>
      <c r="M53" s="8">
        <f t="shared" si="4"/>
        <v>0</v>
      </c>
      <c r="N53" s="8">
        <f t="shared" si="5"/>
        <v>0</v>
      </c>
    </row>
    <row r="54" spans="1:14" ht="54" customHeight="1">
      <c r="A54" s="53"/>
      <c r="B54" s="52" t="s">
        <v>34</v>
      </c>
      <c r="C54" s="3" t="s">
        <v>6</v>
      </c>
      <c r="D54" s="9">
        <f>SUM(D55:D55)</f>
        <v>2309020</v>
      </c>
      <c r="E54" s="9"/>
      <c r="F54" s="9"/>
      <c r="G54" s="9">
        <f>SUM(G55:G55)</f>
        <v>0</v>
      </c>
      <c r="H54" s="21">
        <f>SUM(H55:H55)</f>
        <v>0</v>
      </c>
      <c r="I54" s="8">
        <f t="shared" si="0"/>
        <v>0</v>
      </c>
      <c r="J54" s="8">
        <f t="shared" si="1"/>
        <v>0</v>
      </c>
      <c r="K54" s="8">
        <f t="shared" si="2"/>
        <v>0</v>
      </c>
      <c r="L54" s="8">
        <f t="shared" si="3"/>
        <v>0</v>
      </c>
      <c r="M54" s="8">
        <f t="shared" si="4"/>
        <v>0</v>
      </c>
      <c r="N54" s="8">
        <f t="shared" si="5"/>
        <v>0</v>
      </c>
    </row>
    <row r="55" spans="1:14" ht="51.75" customHeight="1">
      <c r="A55" s="53"/>
      <c r="B55" s="52"/>
      <c r="C55" s="3" t="s">
        <v>3</v>
      </c>
      <c r="D55" s="9">
        <f>SUM(D112)</f>
        <v>2309020</v>
      </c>
      <c r="E55" s="9"/>
      <c r="F55" s="9"/>
      <c r="G55" s="9">
        <f>SUM(G112)</f>
        <v>0</v>
      </c>
      <c r="H55" s="21">
        <f>SUM(H112)</f>
        <v>0</v>
      </c>
      <c r="I55" s="8">
        <f t="shared" si="0"/>
        <v>0</v>
      </c>
      <c r="J55" s="8">
        <f t="shared" si="1"/>
        <v>0</v>
      </c>
      <c r="K55" s="8">
        <f t="shared" si="2"/>
        <v>0</v>
      </c>
      <c r="L55" s="8">
        <f t="shared" si="3"/>
        <v>0</v>
      </c>
      <c r="M55" s="8">
        <f t="shared" si="4"/>
        <v>0</v>
      </c>
      <c r="N55" s="8">
        <f t="shared" si="5"/>
        <v>0</v>
      </c>
    </row>
    <row r="56" spans="1:14" ht="15.75">
      <c r="A56" s="53" t="s">
        <v>18</v>
      </c>
      <c r="B56" s="52"/>
      <c r="C56" s="3" t="s">
        <v>6</v>
      </c>
      <c r="D56" s="14">
        <f>SUM(D57:D60)</f>
        <v>1500</v>
      </c>
      <c r="E56" s="14">
        <f>SUM(E57:E60)</f>
        <v>1500</v>
      </c>
      <c r="F56" s="14">
        <f>SUM(F57:F60)</f>
        <v>1500</v>
      </c>
      <c r="G56" s="14">
        <f>SUM(G57:G60)</f>
        <v>0</v>
      </c>
      <c r="H56" s="14">
        <f>SUM(H57:H60)</f>
        <v>0</v>
      </c>
      <c r="I56" s="8">
        <f t="shared" si="0"/>
        <v>0</v>
      </c>
      <c r="J56" s="8">
        <f t="shared" si="1"/>
        <v>0</v>
      </c>
      <c r="K56" s="8">
        <f t="shared" si="2"/>
        <v>0</v>
      </c>
      <c r="L56" s="8">
        <f t="shared" si="3"/>
        <v>0</v>
      </c>
      <c r="M56" s="8">
        <f t="shared" si="4"/>
        <v>0</v>
      </c>
      <c r="N56" s="8">
        <f t="shared" si="5"/>
        <v>0</v>
      </c>
    </row>
    <row r="57" spans="1:14" ht="15.75">
      <c r="A57" s="53"/>
      <c r="B57" s="52"/>
      <c r="C57" s="3" t="s">
        <v>5</v>
      </c>
      <c r="D57" s="9">
        <f>SUM(D62,D67)</f>
        <v>1500</v>
      </c>
      <c r="E57" s="9">
        <f>SUM(E62,E67)</f>
        <v>1500</v>
      </c>
      <c r="F57" s="9">
        <f>SUM(F62,F67)</f>
        <v>1500</v>
      </c>
      <c r="G57" s="9">
        <f>SUM(G62,G67)</f>
        <v>0</v>
      </c>
      <c r="H57" s="9">
        <f>SUM(H62,H67)</f>
        <v>0</v>
      </c>
      <c r="I57" s="8">
        <f t="shared" si="0"/>
        <v>0</v>
      </c>
      <c r="J57" s="8">
        <f t="shared" si="1"/>
        <v>0</v>
      </c>
      <c r="K57" s="8">
        <f t="shared" si="2"/>
        <v>0</v>
      </c>
      <c r="L57" s="8">
        <f t="shared" si="3"/>
        <v>0</v>
      </c>
      <c r="M57" s="8">
        <f t="shared" si="4"/>
        <v>0</v>
      </c>
      <c r="N57" s="8">
        <f t="shared" si="5"/>
        <v>0</v>
      </c>
    </row>
    <row r="58" spans="1:14" ht="26.25">
      <c r="A58" s="53"/>
      <c r="B58" s="52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3"/>
      <c r="B59" s="52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3"/>
      <c r="B60" s="52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56" t="s">
        <v>35</v>
      </c>
      <c r="B61" s="52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56"/>
      <c r="B62" s="52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56"/>
      <c r="B63" s="52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56"/>
      <c r="B64" s="52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56"/>
      <c r="B65" s="52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56"/>
      <c r="B66" s="52" t="s">
        <v>31</v>
      </c>
      <c r="C66" s="3" t="s">
        <v>6</v>
      </c>
      <c r="D66" s="9">
        <f>SUM(D67:D70)</f>
        <v>1500</v>
      </c>
      <c r="E66" s="9">
        <f>SUM(E67:E70)</f>
        <v>1500</v>
      </c>
      <c r="F66" s="9">
        <f>SUM(F67:F70)</f>
        <v>1500</v>
      </c>
      <c r="G66" s="9">
        <f>SUM(G67:G70)</f>
        <v>0</v>
      </c>
      <c r="H66" s="9">
        <f>SUM(H67:H70)</f>
        <v>0</v>
      </c>
      <c r="I66" s="8">
        <f>_xlfn.IFERROR((G66/D66)*100,0)</f>
        <v>0</v>
      </c>
      <c r="J66" s="8">
        <f>_xlfn.IFERROR((G66/E66)*100,0)</f>
        <v>0</v>
      </c>
      <c r="K66" s="8">
        <f>_xlfn.IFERROR((G66/F66)*100,0)</f>
        <v>0</v>
      </c>
      <c r="L66" s="8">
        <f>_xlfn.IFERROR((H66/D66)*100,0)</f>
        <v>0</v>
      </c>
      <c r="M66" s="8">
        <f>_xlfn.IFERROR((H66/E66)*100,0)</f>
        <v>0</v>
      </c>
      <c r="N66" s="8">
        <f>_xlfn.IFERROR((H66/F66)*100,0)</f>
        <v>0</v>
      </c>
    </row>
    <row r="67" spans="1:14" ht="15.75">
      <c r="A67" s="56"/>
      <c r="B67" s="52"/>
      <c r="C67" s="3" t="s">
        <v>5</v>
      </c>
      <c r="D67" s="13">
        <v>1500</v>
      </c>
      <c r="E67" s="13">
        <v>1500</v>
      </c>
      <c r="F67" s="13">
        <v>1500</v>
      </c>
      <c r="G67" s="13">
        <v>0</v>
      </c>
      <c r="H67" s="13">
        <v>0</v>
      </c>
      <c r="I67" s="8">
        <f>_xlfn.IFERROR((G67/D67)*100,0)</f>
        <v>0</v>
      </c>
      <c r="J67" s="8">
        <f>_xlfn.IFERROR((G67/E67)*100,0)</f>
        <v>0</v>
      </c>
      <c r="K67" s="8">
        <f>_xlfn.IFERROR((G67/F67)*100,0)</f>
        <v>0</v>
      </c>
      <c r="L67" s="8">
        <f>_xlfn.IFERROR((H67/D67)*100,0)</f>
        <v>0</v>
      </c>
      <c r="M67" s="8">
        <f>_xlfn.IFERROR((H67/E67)*100,0)</f>
        <v>0</v>
      </c>
      <c r="N67" s="8">
        <f>_xlfn.IFERROR((H67/F67)*100,0)</f>
        <v>0</v>
      </c>
    </row>
    <row r="68" spans="1:14" ht="26.25">
      <c r="A68" s="56"/>
      <c r="B68" s="52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56"/>
      <c r="B69" s="52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56"/>
      <c r="B70" s="52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3" t="s">
        <v>19</v>
      </c>
      <c r="B71" s="52"/>
      <c r="C71" s="3" t="s">
        <v>6</v>
      </c>
      <c r="D71" s="14">
        <f>SUM(D72:D75)</f>
        <v>2711920</v>
      </c>
      <c r="E71" s="14">
        <f>SUM(E72:E75)</f>
        <v>122900</v>
      </c>
      <c r="F71" s="14">
        <f>SUM(F72:F75)</f>
        <v>111460</v>
      </c>
      <c r="G71" s="14">
        <f>SUM(G72:G75)</f>
        <v>30479.85</v>
      </c>
      <c r="H71" s="23">
        <f>SUM(H72:H75)</f>
        <v>30479.85</v>
      </c>
      <c r="I71" s="8">
        <f>_xlfn.IFERROR((G71/D71)*100,0)</f>
        <v>1.1239214283607186</v>
      </c>
      <c r="J71" s="8">
        <f>_xlfn.IFERROR((G71/E71)*100,0)</f>
        <v>24.800528885272577</v>
      </c>
      <c r="K71" s="8">
        <f>_xlfn.IFERROR((G71/F71)*100,0)</f>
        <v>27.345998564507447</v>
      </c>
      <c r="L71" s="8">
        <f>_xlfn.IFERROR((H71/D71)*100,0)</f>
        <v>1.1239214283607186</v>
      </c>
      <c r="M71" s="8">
        <f>_xlfn.IFERROR((H71/E71)*100,0)</f>
        <v>24.800528885272577</v>
      </c>
      <c r="N71" s="8">
        <f>_xlfn.IFERROR((H71/F71)*100,0)</f>
        <v>27.345998564507447</v>
      </c>
    </row>
    <row r="72" spans="1:14" ht="15.75">
      <c r="A72" s="53"/>
      <c r="B72" s="52"/>
      <c r="C72" s="3" t="s">
        <v>5</v>
      </c>
      <c r="D72" s="9">
        <f>SUM(D78,D83,D88,D93,D98,D103)</f>
        <v>122900</v>
      </c>
      <c r="E72" s="9">
        <f>SUM(E78,E83,E88,E93,E98,E103)</f>
        <v>122900</v>
      </c>
      <c r="F72" s="9">
        <f>SUM(F78,F83,F88,F93,F98,F103)</f>
        <v>111460</v>
      </c>
      <c r="G72" s="9">
        <f>SUM(G78,G83,G88,G93,G98,G103)</f>
        <v>29649.85</v>
      </c>
      <c r="H72" s="9">
        <f>SUM(H78,H83,H88,H93,H98,H103)</f>
        <v>29649.85</v>
      </c>
      <c r="I72" s="8">
        <f>_xlfn.IFERROR((G72/D72)*100,0)</f>
        <v>24.125183075671277</v>
      </c>
      <c r="J72" s="8">
        <f>_xlfn.IFERROR((G72/E72)*100,0)</f>
        <v>24.125183075671277</v>
      </c>
      <c r="K72" s="8">
        <f>_xlfn.IFERROR((G72/F72)*100,0)</f>
        <v>26.601336802440333</v>
      </c>
      <c r="L72" s="8">
        <f>_xlfn.IFERROR((H72/D72)*100,0)</f>
        <v>24.125183075671277</v>
      </c>
      <c r="M72" s="8">
        <f>_xlfn.IFERROR((H72/E72)*100,0)</f>
        <v>24.125183075671277</v>
      </c>
      <c r="N72" s="8">
        <f>_xlfn.IFERROR((H72/F72)*100,0)</f>
        <v>26.601336802440333</v>
      </c>
    </row>
    <row r="73" spans="1:14" ht="26.25">
      <c r="A73" s="53"/>
      <c r="B73" s="52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3"/>
      <c r="B74" s="52"/>
      <c r="C74" s="3" t="s">
        <v>2</v>
      </c>
      <c r="D74" s="9">
        <f>SUM(D80,D90,D95,D100,D105,D108)</f>
        <v>40000</v>
      </c>
      <c r="E74" s="9"/>
      <c r="F74" s="9"/>
      <c r="G74" s="9">
        <f>SUM(G80,G90,G95,G100,G105,G108)</f>
        <v>280</v>
      </c>
      <c r="H74" s="21">
        <f>SUM(H80,H90,H95,H100,H105,H108)</f>
        <v>280</v>
      </c>
      <c r="I74" s="8">
        <f>_xlfn.IFERROR((G74/D74)*100,0)</f>
        <v>0.7000000000000001</v>
      </c>
      <c r="J74" s="8">
        <f>_xlfn.IFERROR((G74/E74)*100,0)</f>
        <v>0</v>
      </c>
      <c r="K74" s="8">
        <f>_xlfn.IFERROR((G74/F74)*100,0)</f>
        <v>0</v>
      </c>
      <c r="L74" s="8">
        <f>_xlfn.IFERROR((H74/D74)*100,0)</f>
        <v>0.7000000000000001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3"/>
      <c r="B75" s="52"/>
      <c r="C75" s="3" t="s">
        <v>3</v>
      </c>
      <c r="D75" s="9">
        <f>SUM(D81,D91,D96,D101,D106,D110,D112)</f>
        <v>2549020</v>
      </c>
      <c r="E75" s="9"/>
      <c r="F75" s="9"/>
      <c r="G75" s="9">
        <f>SUM(G81,G91,G96,G101,G106,G110,G112)</f>
        <v>550</v>
      </c>
      <c r="H75" s="21">
        <f>SUM(H81,H91,H96,H101,H106,H110,H112)</f>
        <v>550</v>
      </c>
      <c r="I75" s="8">
        <f>_xlfn.IFERROR((G75/D75)*100,0)</f>
        <v>0.02157691975739696</v>
      </c>
      <c r="J75" s="8">
        <f>_xlfn.IFERROR((G75/E75)*100,0)</f>
        <v>0</v>
      </c>
      <c r="K75" s="8">
        <f>_xlfn.IFERROR((G75/F75)*100,0)</f>
        <v>0</v>
      </c>
      <c r="L75" s="8">
        <f>_xlfn.IFERROR((H75/D75)*100,0)</f>
        <v>0.02157691975739696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3"/>
      <c r="B76" s="24" t="s">
        <v>29</v>
      </c>
      <c r="C76" s="24"/>
      <c r="D76" s="24"/>
      <c r="E76" s="24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3"/>
      <c r="B77" s="52" t="s">
        <v>4</v>
      </c>
      <c r="C77" s="3" t="s">
        <v>6</v>
      </c>
      <c r="D77" s="9">
        <f>SUM(D78:D81)</f>
        <v>100000</v>
      </c>
      <c r="E77" s="9">
        <f>SUM(E78:E81)</f>
        <v>100000</v>
      </c>
      <c r="F77" s="9">
        <f>SUM(F78:F81)</f>
        <v>100000</v>
      </c>
      <c r="G77" s="9">
        <f>SUM(G78:G81)</f>
        <v>29649.85</v>
      </c>
      <c r="H77" s="9">
        <f>SUM(H78:H81)</f>
        <v>29649.85</v>
      </c>
      <c r="I77" s="8">
        <f>_xlfn.IFERROR((G77/D77)*100,0)</f>
        <v>29.64985</v>
      </c>
      <c r="J77" s="8">
        <f>_xlfn.IFERROR((G77/E77)*100,0)</f>
        <v>29.64985</v>
      </c>
      <c r="K77" s="8">
        <f>_xlfn.IFERROR((G77/F77)*100,0)</f>
        <v>29.64985</v>
      </c>
      <c r="L77" s="8">
        <f>_xlfn.IFERROR((H77/D77)*100,0)</f>
        <v>29.64985</v>
      </c>
      <c r="M77" s="8">
        <f>_xlfn.IFERROR((H77/E77)*100,0)</f>
        <v>29.64985</v>
      </c>
      <c r="N77" s="8">
        <f>_xlfn.IFERROR((H77/F77)*100,0)</f>
        <v>29.64985</v>
      </c>
    </row>
    <row r="78" spans="1:14" ht="15.75">
      <c r="A78" s="53"/>
      <c r="B78" s="52"/>
      <c r="C78" s="3" t="s">
        <v>5</v>
      </c>
      <c r="D78" s="9">
        <f>D164</f>
        <v>100000</v>
      </c>
      <c r="E78" s="9">
        <f>E164</f>
        <v>100000</v>
      </c>
      <c r="F78" s="9">
        <f>F164</f>
        <v>100000</v>
      </c>
      <c r="G78" s="9">
        <f>G164</f>
        <v>29649.85</v>
      </c>
      <c r="H78" s="9">
        <f>H164</f>
        <v>29649.85</v>
      </c>
      <c r="I78" s="8">
        <f>_xlfn.IFERROR((G78/D78)*100,0)</f>
        <v>29.64985</v>
      </c>
      <c r="J78" s="8">
        <f>_xlfn.IFERROR((G78/E78)*100,0)</f>
        <v>29.64985</v>
      </c>
      <c r="K78" s="8">
        <f>_xlfn.IFERROR((G78/F78)*100,0)</f>
        <v>29.64985</v>
      </c>
      <c r="L78" s="8">
        <f>_xlfn.IFERROR((H78/D78)*100,0)</f>
        <v>29.64985</v>
      </c>
      <c r="M78" s="8">
        <f>_xlfn.IFERROR((H78/E78)*100,0)</f>
        <v>29.64985</v>
      </c>
      <c r="N78" s="8">
        <f>_xlfn.IFERROR((H78/F78)*100,0)</f>
        <v>29.64985</v>
      </c>
    </row>
    <row r="79" spans="1:14" ht="26.25">
      <c r="A79" s="53"/>
      <c r="B79" s="52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3"/>
      <c r="B80" s="52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3"/>
      <c r="B81" s="52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3"/>
      <c r="B82" s="55" t="s">
        <v>30</v>
      </c>
      <c r="C82" s="3" t="s">
        <v>6</v>
      </c>
      <c r="D82" s="9">
        <f>SUM(D83:D86)</f>
        <v>11000</v>
      </c>
      <c r="E82" s="9">
        <f>SUM(E83:E86)</f>
        <v>11000</v>
      </c>
      <c r="F82" s="9">
        <f>SUM(F83:F86)</f>
        <v>0</v>
      </c>
      <c r="G82" s="9">
        <f>SUM(G83:G86)</f>
        <v>0</v>
      </c>
      <c r="H82" s="9">
        <f>SUM(H83:H86)</f>
        <v>0</v>
      </c>
      <c r="I82" s="8">
        <f>_xlfn.IFERROR((G82/D82)*100,0)</f>
        <v>0</v>
      </c>
      <c r="J82" s="8">
        <f>_xlfn.IFERROR((G82/E82)*100,0)</f>
        <v>0</v>
      </c>
      <c r="K82" s="8">
        <f>_xlfn.IFERROR((G82/F82)*100,0)</f>
        <v>0</v>
      </c>
      <c r="L82" s="8">
        <f>_xlfn.IFERROR((H82/D82)*100,0)</f>
        <v>0</v>
      </c>
      <c r="M82" s="8">
        <f>_xlfn.IFERROR((H82/E82)*100,0)</f>
        <v>0</v>
      </c>
      <c r="N82" s="8">
        <f>_xlfn.IFERROR((H82/F82)*100,0)</f>
        <v>0</v>
      </c>
    </row>
    <row r="83" spans="1:14" ht="15.75">
      <c r="A83" s="53"/>
      <c r="B83" s="52"/>
      <c r="C83" s="3" t="s">
        <v>5</v>
      </c>
      <c r="D83" s="9">
        <f>D169</f>
        <v>11000</v>
      </c>
      <c r="E83" s="9">
        <f>E169</f>
        <v>11000</v>
      </c>
      <c r="F83" s="9">
        <f>F169</f>
        <v>0</v>
      </c>
      <c r="G83" s="9">
        <f>G169</f>
        <v>0</v>
      </c>
      <c r="H83" s="9">
        <f>H169</f>
        <v>0</v>
      </c>
      <c r="I83" s="8">
        <f>_xlfn.IFERROR((G83/D83)*100,0)</f>
        <v>0</v>
      </c>
      <c r="J83" s="8">
        <f>_xlfn.IFERROR((G83/E83)*100,0)</f>
        <v>0</v>
      </c>
      <c r="K83" s="8">
        <f>_xlfn.IFERROR((G83/F83)*100,0)</f>
        <v>0</v>
      </c>
      <c r="L83" s="8">
        <f>_xlfn.IFERROR((H83/D83)*100,0)</f>
        <v>0</v>
      </c>
      <c r="M83" s="8">
        <f>_xlfn.IFERROR((H83/E83)*100,0)</f>
        <v>0</v>
      </c>
      <c r="N83" s="8">
        <f>_xlfn.IFERROR((H83/F83)*100,0)</f>
        <v>0</v>
      </c>
    </row>
    <row r="84" spans="1:14" ht="26.25">
      <c r="A84" s="53"/>
      <c r="B84" s="52"/>
      <c r="C84" s="3" t="s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8"/>
      <c r="J84" s="8"/>
      <c r="K84" s="8"/>
      <c r="L84" s="8"/>
      <c r="M84" s="8"/>
      <c r="N84" s="8"/>
    </row>
    <row r="85" spans="1:14" ht="26.25">
      <c r="A85" s="53"/>
      <c r="B85" s="52"/>
      <c r="C85" s="3" t="s">
        <v>2</v>
      </c>
      <c r="D85" s="9"/>
      <c r="E85" s="9"/>
      <c r="F85" s="9"/>
      <c r="G85" s="9"/>
      <c r="H85" s="9"/>
      <c r="I85" s="8"/>
      <c r="J85" s="8"/>
      <c r="K85" s="8"/>
      <c r="L85" s="8"/>
      <c r="M85" s="8"/>
      <c r="N85" s="8"/>
    </row>
    <row r="86" spans="1:14" ht="26.25">
      <c r="A86" s="53"/>
      <c r="B86" s="52"/>
      <c r="C86" s="3" t="s">
        <v>3</v>
      </c>
      <c r="D86" s="9"/>
      <c r="E86" s="9"/>
      <c r="F86" s="9"/>
      <c r="G86" s="9"/>
      <c r="H86" s="9"/>
      <c r="I86" s="8"/>
      <c r="J86" s="8"/>
      <c r="K86" s="8"/>
      <c r="L86" s="8"/>
      <c r="M86" s="8"/>
      <c r="N86" s="8"/>
    </row>
    <row r="87" spans="1:14" ht="15.75" customHeight="1">
      <c r="A87" s="53"/>
      <c r="B87" s="60" t="s">
        <v>21</v>
      </c>
      <c r="C87" s="3" t="s">
        <v>6</v>
      </c>
      <c r="D87" s="9">
        <f>SUM(D88:D91)</f>
        <v>2500</v>
      </c>
      <c r="E87" s="9">
        <f>SUM(E88:E91)</f>
        <v>2500</v>
      </c>
      <c r="F87" s="9">
        <f>SUM(F88:F91)</f>
        <v>2250</v>
      </c>
      <c r="G87" s="9">
        <f>SUM(G88:G91)</f>
        <v>0</v>
      </c>
      <c r="H87" s="9">
        <f>SUM(H88:H91)</f>
        <v>0</v>
      </c>
      <c r="I87" s="8">
        <f>_xlfn.IFERROR((G87/D87)*100,0)</f>
        <v>0</v>
      </c>
      <c r="J87" s="8">
        <f>_xlfn.IFERROR((G87/E87)*100,0)</f>
        <v>0</v>
      </c>
      <c r="K87" s="8">
        <f>_xlfn.IFERROR((G87/F87)*100,0)</f>
        <v>0</v>
      </c>
      <c r="L87" s="8">
        <f>_xlfn.IFERROR((H87/D87)*100,0)</f>
        <v>0</v>
      </c>
      <c r="M87" s="8">
        <f>_xlfn.IFERROR((H87/E87)*100,0)</f>
        <v>0</v>
      </c>
      <c r="N87" s="8">
        <f>_xlfn.IFERROR((H87/F87)*100,0)</f>
        <v>0</v>
      </c>
    </row>
    <row r="88" spans="1:14" ht="15.75">
      <c r="A88" s="53"/>
      <c r="B88" s="61"/>
      <c r="C88" s="3" t="s">
        <v>5</v>
      </c>
      <c r="D88" s="9">
        <f>D139</f>
        <v>2500</v>
      </c>
      <c r="E88" s="9">
        <f>E139</f>
        <v>2500</v>
      </c>
      <c r="F88" s="9">
        <f>F139</f>
        <v>2250</v>
      </c>
      <c r="G88" s="9">
        <f>G139</f>
        <v>0</v>
      </c>
      <c r="H88" s="9">
        <f>H139</f>
        <v>0</v>
      </c>
      <c r="I88" s="8">
        <f>_xlfn.IFERROR((G88/D88)*100,0)</f>
        <v>0</v>
      </c>
      <c r="J88" s="8">
        <f>_xlfn.IFERROR((G88/E88)*100,0)</f>
        <v>0</v>
      </c>
      <c r="K88" s="8">
        <f>_xlfn.IFERROR((G88/F88)*100,0)</f>
        <v>0</v>
      </c>
      <c r="L88" s="8">
        <f>_xlfn.IFERROR((H88/D88)*100,0)</f>
        <v>0</v>
      </c>
      <c r="M88" s="8">
        <f>_xlfn.IFERROR((H88/E88)*100,0)</f>
        <v>0</v>
      </c>
      <c r="N88" s="8">
        <f>_xlfn.IFERROR((H88/F88)*100,0)</f>
        <v>0</v>
      </c>
    </row>
    <row r="89" spans="1:14" ht="26.25">
      <c r="A89" s="53"/>
      <c r="B89" s="61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3"/>
      <c r="B90" s="61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3"/>
      <c r="B91" s="62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3"/>
      <c r="B92" s="55" t="s">
        <v>82</v>
      </c>
      <c r="C92" s="3" t="s">
        <v>6</v>
      </c>
      <c r="D92" s="9">
        <f>SUM(D93:D96)</f>
        <v>7500</v>
      </c>
      <c r="E92" s="9">
        <f>SUM(E93:E96)</f>
        <v>7500</v>
      </c>
      <c r="F92" s="9">
        <f>SUM(F93:F96)</f>
        <v>7500</v>
      </c>
      <c r="G92" s="9">
        <f>SUM(G93:G96)</f>
        <v>0</v>
      </c>
      <c r="H92" s="9">
        <f>SUM(H93:H96)</f>
        <v>0</v>
      </c>
      <c r="I92" s="8">
        <f>_xlfn.IFERROR((G92/D92)*100,0)</f>
        <v>0</v>
      </c>
      <c r="J92" s="8">
        <f>_xlfn.IFERROR((G92/E92)*100,0)</f>
        <v>0</v>
      </c>
      <c r="K92" s="8">
        <f>_xlfn.IFERROR((G92/F92)*100,0)</f>
        <v>0</v>
      </c>
      <c r="L92" s="8">
        <f>_xlfn.IFERROR((H92/D92)*100,0)</f>
        <v>0</v>
      </c>
      <c r="M92" s="8">
        <f>_xlfn.IFERROR((H92/E92)*100,0)</f>
        <v>0</v>
      </c>
      <c r="N92" s="8">
        <f>_xlfn.IFERROR((H92/F92)*100,0)</f>
        <v>0</v>
      </c>
    </row>
    <row r="93" spans="1:14" ht="15.75">
      <c r="A93" s="53"/>
      <c r="B93" s="52"/>
      <c r="C93" s="3" t="s">
        <v>5</v>
      </c>
      <c r="D93" s="9">
        <f>D144</f>
        <v>7500</v>
      </c>
      <c r="E93" s="9">
        <f>E144</f>
        <v>7500</v>
      </c>
      <c r="F93" s="9">
        <f>F144</f>
        <v>7500</v>
      </c>
      <c r="G93" s="9">
        <f>G144</f>
        <v>0</v>
      </c>
      <c r="H93" s="9">
        <f>H144</f>
        <v>0</v>
      </c>
      <c r="I93" s="8">
        <f>_xlfn.IFERROR((G93/D93)*100,0)</f>
        <v>0</v>
      </c>
      <c r="J93" s="8">
        <f>_xlfn.IFERROR((G93/E93)*100,0)</f>
        <v>0</v>
      </c>
      <c r="K93" s="8">
        <f>_xlfn.IFERROR((G93/F93)*100,0)</f>
        <v>0</v>
      </c>
      <c r="L93" s="8">
        <f>_xlfn.IFERROR((H93/D93)*100,0)</f>
        <v>0</v>
      </c>
      <c r="M93" s="8">
        <f>_xlfn.IFERROR((H93/E93)*100,0)</f>
        <v>0</v>
      </c>
      <c r="N93" s="8">
        <f>_xlfn.IFERROR((H93/F93)*100,0)</f>
        <v>0</v>
      </c>
    </row>
    <row r="94" spans="1:14" ht="26.25">
      <c r="A94" s="53"/>
      <c r="B94" s="52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3"/>
      <c r="B95" s="52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3"/>
      <c r="B96" s="52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3"/>
      <c r="B97" s="52" t="s">
        <v>23</v>
      </c>
      <c r="C97" s="3" t="s">
        <v>6</v>
      </c>
      <c r="D97" s="9">
        <f>SUM(D98:D101)</f>
        <v>0</v>
      </c>
      <c r="E97" s="9">
        <f>SUM(E98:E101)</f>
        <v>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/>
      <c r="J97" s="8"/>
      <c r="K97" s="8"/>
      <c r="L97" s="8"/>
      <c r="M97" s="8"/>
      <c r="N97" s="8"/>
    </row>
    <row r="98" spans="1:14" ht="15.75">
      <c r="A98" s="53"/>
      <c r="B98" s="52"/>
      <c r="C98" s="3" t="s">
        <v>5</v>
      </c>
      <c r="D98" s="9">
        <f>D149</f>
        <v>0</v>
      </c>
      <c r="E98" s="9">
        <f>E149</f>
        <v>0</v>
      </c>
      <c r="F98" s="9">
        <f>F149</f>
        <v>0</v>
      </c>
      <c r="G98" s="9">
        <f>G149</f>
        <v>0</v>
      </c>
      <c r="H98" s="9">
        <f>H149</f>
        <v>0</v>
      </c>
      <c r="I98" s="8"/>
      <c r="J98" s="8"/>
      <c r="K98" s="8"/>
      <c r="L98" s="8"/>
      <c r="M98" s="8"/>
      <c r="N98" s="8"/>
    </row>
    <row r="99" spans="1:14" ht="26.25">
      <c r="A99" s="53"/>
      <c r="B99" s="52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3"/>
      <c r="B100" s="52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3"/>
      <c r="B101" s="52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3"/>
      <c r="B102" s="52" t="s">
        <v>24</v>
      </c>
      <c r="C102" s="3" t="s">
        <v>6</v>
      </c>
      <c r="D102" s="9">
        <f>SUM(D103:D106)</f>
        <v>1900</v>
      </c>
      <c r="E102" s="9">
        <f>SUM(E103:E106)</f>
        <v>1900</v>
      </c>
      <c r="F102" s="9">
        <f>SUM(F103:F106)</f>
        <v>1710</v>
      </c>
      <c r="G102" s="9">
        <f>SUM(G103:G106)</f>
        <v>0</v>
      </c>
      <c r="H102" s="9">
        <f>SUM(H103:H106)</f>
        <v>0</v>
      </c>
      <c r="I102" s="8">
        <f>_xlfn.IFERROR((G102/D102)*100,0)</f>
        <v>0</v>
      </c>
      <c r="J102" s="8">
        <f>_xlfn.IFERROR((G102/E102)*100,0)</f>
        <v>0</v>
      </c>
      <c r="K102" s="8">
        <f>_xlfn.IFERROR((G102/F102)*100,0)</f>
        <v>0</v>
      </c>
      <c r="L102" s="8">
        <f>_xlfn.IFERROR((H102/D102)*100,0)</f>
        <v>0</v>
      </c>
      <c r="M102" s="8">
        <f>_xlfn.IFERROR((H102/E102)*100,0)</f>
        <v>0</v>
      </c>
      <c r="N102" s="8">
        <f>_xlfn.IFERROR((H102/F102)*100,0)</f>
        <v>0</v>
      </c>
    </row>
    <row r="103" spans="1:14" ht="15.75">
      <c r="A103" s="53"/>
      <c r="B103" s="52"/>
      <c r="C103" s="3" t="s">
        <v>5</v>
      </c>
      <c r="D103" s="9">
        <f>D154</f>
        <v>1900</v>
      </c>
      <c r="E103" s="9">
        <f>E154</f>
        <v>1900</v>
      </c>
      <c r="F103" s="9">
        <f>F154</f>
        <v>1710</v>
      </c>
      <c r="G103" s="9">
        <f>G154</f>
        <v>0</v>
      </c>
      <c r="H103" s="9">
        <f>H154</f>
        <v>0</v>
      </c>
      <c r="I103" s="8">
        <f>_xlfn.IFERROR((G103/D103)*100,0)</f>
        <v>0</v>
      </c>
      <c r="J103" s="8">
        <f>_xlfn.IFERROR((G103/E103)*100,0)</f>
        <v>0</v>
      </c>
      <c r="K103" s="8">
        <f>_xlfn.IFERROR((G103/F103)*100,0)</f>
        <v>0</v>
      </c>
      <c r="L103" s="8">
        <f>_xlfn.IFERROR((H103/D103)*100,0)</f>
        <v>0</v>
      </c>
      <c r="M103" s="8">
        <f>_xlfn.IFERROR((H103/E103)*100,0)</f>
        <v>0</v>
      </c>
      <c r="N103" s="8">
        <f>_xlfn.IFERROR((H103/F103)*100,0)</f>
        <v>0</v>
      </c>
    </row>
    <row r="104" spans="1:14" ht="26.25">
      <c r="A104" s="53"/>
      <c r="B104" s="52"/>
      <c r="C104" s="3" t="s">
        <v>1</v>
      </c>
      <c r="D104" s="9"/>
      <c r="E104" s="9"/>
      <c r="F104" s="9"/>
      <c r="G104" s="9"/>
      <c r="H104" s="21"/>
      <c r="I104" s="8"/>
      <c r="J104" s="8"/>
      <c r="K104" s="8"/>
      <c r="L104" s="8"/>
      <c r="M104" s="8"/>
      <c r="N104" s="8"/>
    </row>
    <row r="105" spans="1:14" ht="26.25">
      <c r="A105" s="53"/>
      <c r="B105" s="52"/>
      <c r="C105" s="3" t="s">
        <v>2</v>
      </c>
      <c r="D105" s="9"/>
      <c r="E105" s="9"/>
      <c r="F105" s="9"/>
      <c r="G105" s="9"/>
      <c r="H105" s="21"/>
      <c r="I105" s="8"/>
      <c r="J105" s="8"/>
      <c r="K105" s="8"/>
      <c r="L105" s="8"/>
      <c r="M105" s="8"/>
      <c r="N105" s="8"/>
    </row>
    <row r="106" spans="1:14" ht="26.25">
      <c r="A106" s="53"/>
      <c r="B106" s="52"/>
      <c r="C106" s="3" t="s">
        <v>3</v>
      </c>
      <c r="D106" s="9"/>
      <c r="E106" s="9"/>
      <c r="F106" s="9"/>
      <c r="G106" s="9"/>
      <c r="H106" s="21"/>
      <c r="I106" s="8"/>
      <c r="J106" s="8"/>
      <c r="K106" s="8"/>
      <c r="L106" s="8"/>
      <c r="M106" s="8"/>
      <c r="N106" s="8"/>
    </row>
    <row r="107" spans="1:14" ht="15.75">
      <c r="A107" s="53"/>
      <c r="B107" s="52" t="s">
        <v>32</v>
      </c>
      <c r="C107" s="3" t="s">
        <v>6</v>
      </c>
      <c r="D107" s="9">
        <f>SUM(D108:D108)</f>
        <v>40000</v>
      </c>
      <c r="E107" s="9"/>
      <c r="F107" s="9"/>
      <c r="G107" s="9">
        <f>SUM(G108:G108)</f>
        <v>280</v>
      </c>
      <c r="H107" s="21">
        <f>SUM(H108:H108)</f>
        <v>280</v>
      </c>
      <c r="I107" s="8">
        <f aca="true" t="shared" si="6" ref="I107:I113">_xlfn.IFERROR((G107/D107)*100,0)</f>
        <v>0.7000000000000001</v>
      </c>
      <c r="J107" s="8">
        <f aca="true" t="shared" si="7" ref="J107:J113">_xlfn.IFERROR((G107/E107)*100,0)</f>
        <v>0</v>
      </c>
      <c r="K107" s="8">
        <f aca="true" t="shared" si="8" ref="K107:K113">_xlfn.IFERROR((G107/F107)*100,0)</f>
        <v>0</v>
      </c>
      <c r="L107" s="8">
        <f aca="true" t="shared" si="9" ref="L107:L113">_xlfn.IFERROR((H107/D107)*100,0)</f>
        <v>0.7000000000000001</v>
      </c>
      <c r="M107" s="8">
        <f aca="true" t="shared" si="10" ref="M107:M113">_xlfn.IFERROR((H107/E107)*100,0)</f>
        <v>0</v>
      </c>
      <c r="N107" s="8">
        <f aca="true" t="shared" si="11" ref="N107:N113">_xlfn.IFERROR((H107/F107)*100,0)</f>
        <v>0</v>
      </c>
    </row>
    <row r="108" spans="1:14" ht="26.25">
      <c r="A108" s="53"/>
      <c r="B108" s="52"/>
      <c r="C108" s="3" t="s">
        <v>2</v>
      </c>
      <c r="D108" s="9">
        <f>SUM(D116,D121,D126,D131,D136,D141,D146,D151,D156,D161)</f>
        <v>40000</v>
      </c>
      <c r="E108" s="9"/>
      <c r="F108" s="9"/>
      <c r="G108" s="9">
        <f>SUM(G116,G121,G126,G131,G136,G141,G146,G151,G156,G161)</f>
        <v>280</v>
      </c>
      <c r="H108" s="21">
        <f>SUM(H116,H121,H126,H131,H136,H141,H146,H151,H156,H161)</f>
        <v>280</v>
      </c>
      <c r="I108" s="8">
        <f t="shared" si="6"/>
        <v>0.7000000000000001</v>
      </c>
      <c r="J108" s="8">
        <f t="shared" si="7"/>
        <v>0</v>
      </c>
      <c r="K108" s="8">
        <f t="shared" si="8"/>
        <v>0</v>
      </c>
      <c r="L108" s="8">
        <f t="shared" si="9"/>
        <v>0.7000000000000001</v>
      </c>
      <c r="M108" s="8">
        <f t="shared" si="10"/>
        <v>0</v>
      </c>
      <c r="N108" s="8">
        <f t="shared" si="11"/>
        <v>0</v>
      </c>
    </row>
    <row r="109" spans="1:14" ht="15.75">
      <c r="A109" s="53"/>
      <c r="B109" s="52" t="s">
        <v>33</v>
      </c>
      <c r="C109" s="3" t="s">
        <v>6</v>
      </c>
      <c r="D109" s="9">
        <f>SUM(D110:D110)</f>
        <v>240000</v>
      </c>
      <c r="E109" s="9"/>
      <c r="F109" s="9"/>
      <c r="G109" s="9">
        <f>SUM(G110:G110)</f>
        <v>550</v>
      </c>
      <c r="H109" s="21">
        <f>SUM(H110:H110)</f>
        <v>550</v>
      </c>
      <c r="I109" s="8">
        <f t="shared" si="6"/>
        <v>0.22916666666666666</v>
      </c>
      <c r="J109" s="8">
        <f t="shared" si="7"/>
        <v>0</v>
      </c>
      <c r="K109" s="8">
        <f t="shared" si="8"/>
        <v>0</v>
      </c>
      <c r="L109" s="8">
        <f t="shared" si="9"/>
        <v>0.22916666666666666</v>
      </c>
      <c r="M109" s="8">
        <f t="shared" si="10"/>
        <v>0</v>
      </c>
      <c r="N109" s="8">
        <f t="shared" si="11"/>
        <v>0</v>
      </c>
    </row>
    <row r="110" spans="1:14" ht="26.25">
      <c r="A110" s="53"/>
      <c r="B110" s="52"/>
      <c r="C110" s="3" t="s">
        <v>3</v>
      </c>
      <c r="D110" s="9">
        <f>SUM(D117,D122,D127,D162)</f>
        <v>240000</v>
      </c>
      <c r="E110" s="9"/>
      <c r="F110" s="9"/>
      <c r="G110" s="9">
        <f>SUM(G117,G122,G127,G162)</f>
        <v>550</v>
      </c>
      <c r="H110" s="21">
        <f>SUM(H117,H122,H127,H162)</f>
        <v>550</v>
      </c>
      <c r="I110" s="8">
        <f t="shared" si="6"/>
        <v>0.22916666666666666</v>
      </c>
      <c r="J110" s="8">
        <f t="shared" si="7"/>
        <v>0</v>
      </c>
      <c r="K110" s="8">
        <f t="shared" si="8"/>
        <v>0</v>
      </c>
      <c r="L110" s="8">
        <f t="shared" si="9"/>
        <v>0.22916666666666666</v>
      </c>
      <c r="M110" s="8">
        <f t="shared" si="10"/>
        <v>0</v>
      </c>
      <c r="N110" s="8">
        <f t="shared" si="11"/>
        <v>0</v>
      </c>
    </row>
    <row r="111" spans="1:14" ht="47.25" customHeight="1">
      <c r="A111" s="53"/>
      <c r="B111" s="52" t="s">
        <v>37</v>
      </c>
      <c r="C111" s="3" t="s">
        <v>6</v>
      </c>
      <c r="D111" s="9">
        <f>SUM(D112:D112)</f>
        <v>2309020</v>
      </c>
      <c r="E111" s="9"/>
      <c r="F111" s="9"/>
      <c r="G111" s="9">
        <f>SUM(G112:G112)</f>
        <v>0</v>
      </c>
      <c r="H111" s="21">
        <f>SUM(H112:H112)</f>
        <v>0</v>
      </c>
      <c r="I111" s="8">
        <f t="shared" si="6"/>
        <v>0</v>
      </c>
      <c r="J111" s="8">
        <f t="shared" si="7"/>
        <v>0</v>
      </c>
      <c r="K111" s="8">
        <f t="shared" si="8"/>
        <v>0</v>
      </c>
      <c r="L111" s="8">
        <f t="shared" si="9"/>
        <v>0</v>
      </c>
      <c r="M111" s="8">
        <f t="shared" si="10"/>
        <v>0</v>
      </c>
      <c r="N111" s="8">
        <f t="shared" si="11"/>
        <v>0</v>
      </c>
    </row>
    <row r="112" spans="1:14" ht="32.25" customHeight="1">
      <c r="A112" s="53"/>
      <c r="B112" s="52"/>
      <c r="C112" s="3" t="s">
        <v>3</v>
      </c>
      <c r="D112" s="9">
        <f>SUM(D132,D137)</f>
        <v>2309020</v>
      </c>
      <c r="E112" s="9"/>
      <c r="F112" s="9"/>
      <c r="G112" s="9">
        <f>SUM(G132,G137)</f>
        <v>0</v>
      </c>
      <c r="H112" s="21">
        <f>SUM(H132,H137)</f>
        <v>0</v>
      </c>
      <c r="I112" s="8">
        <f t="shared" si="6"/>
        <v>0</v>
      </c>
      <c r="J112" s="8">
        <f t="shared" si="7"/>
        <v>0</v>
      </c>
      <c r="K112" s="8">
        <f t="shared" si="8"/>
        <v>0</v>
      </c>
      <c r="L112" s="8">
        <f t="shared" si="9"/>
        <v>0</v>
      </c>
      <c r="M112" s="8">
        <f t="shared" si="10"/>
        <v>0</v>
      </c>
      <c r="N112" s="8">
        <f t="shared" si="11"/>
        <v>0</v>
      </c>
    </row>
    <row r="113" spans="1:14" ht="15.75">
      <c r="A113" s="57" t="s">
        <v>38</v>
      </c>
      <c r="B113" s="52" t="s">
        <v>20</v>
      </c>
      <c r="C113" s="3" t="s">
        <v>6</v>
      </c>
      <c r="D113" s="9">
        <f>SUM(D114:D117)</f>
        <v>172000</v>
      </c>
      <c r="E113" s="9"/>
      <c r="F113" s="9"/>
      <c r="G113" s="9">
        <f>SUM(G114:G117)</f>
        <v>0</v>
      </c>
      <c r="H113" s="21">
        <f>SUM(H114:H117)</f>
        <v>0</v>
      </c>
      <c r="I113" s="8">
        <f t="shared" si="6"/>
        <v>0</v>
      </c>
      <c r="J113" s="8">
        <f t="shared" si="7"/>
        <v>0</v>
      </c>
      <c r="K113" s="8">
        <f t="shared" si="8"/>
        <v>0</v>
      </c>
      <c r="L113" s="8">
        <f t="shared" si="9"/>
        <v>0</v>
      </c>
      <c r="M113" s="8">
        <f t="shared" si="10"/>
        <v>0</v>
      </c>
      <c r="N113" s="8">
        <f t="shared" si="11"/>
        <v>0</v>
      </c>
    </row>
    <row r="114" spans="1:14" ht="15.75">
      <c r="A114" s="57"/>
      <c r="B114" s="52"/>
      <c r="C114" s="3" t="s">
        <v>5</v>
      </c>
      <c r="D114" s="9">
        <v>0</v>
      </c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57"/>
      <c r="B115" s="52"/>
      <c r="C115" s="3" t="s">
        <v>1</v>
      </c>
      <c r="D115" s="9">
        <v>0</v>
      </c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57"/>
      <c r="B116" s="52"/>
      <c r="C116" s="3" t="s">
        <v>2</v>
      </c>
      <c r="D116" s="13">
        <v>22000</v>
      </c>
      <c r="E116" s="9"/>
      <c r="F116" s="9"/>
      <c r="G116" s="13">
        <v>0</v>
      </c>
      <c r="H116" s="13">
        <v>0</v>
      </c>
      <c r="I116" s="8">
        <f>_xlfn.IFERROR((G116/D116)*100,0)</f>
        <v>0</v>
      </c>
      <c r="J116" s="8">
        <f>_xlfn.IFERROR((G116/E116)*100,0)</f>
        <v>0</v>
      </c>
      <c r="K116" s="8">
        <f>_xlfn.IFERROR((G116/F116)*100,0)</f>
        <v>0</v>
      </c>
      <c r="L116" s="8">
        <f>_xlfn.IFERROR((H116/D116)*100,0)</f>
        <v>0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57"/>
      <c r="B117" s="52"/>
      <c r="C117" s="3" t="s">
        <v>3</v>
      </c>
      <c r="D117" s="13">
        <v>150000</v>
      </c>
      <c r="E117" s="9"/>
      <c r="F117" s="9"/>
      <c r="G117" s="13">
        <v>0</v>
      </c>
      <c r="H117" s="13">
        <v>0</v>
      </c>
      <c r="I117" s="8">
        <f>_xlfn.IFERROR((G117/D117)*100,0)</f>
        <v>0</v>
      </c>
      <c r="J117" s="8">
        <f>_xlfn.IFERROR((G117/E117)*100,0)</f>
        <v>0</v>
      </c>
      <c r="K117" s="8">
        <f>_xlfn.IFERROR((G117/F117)*100,0)</f>
        <v>0</v>
      </c>
      <c r="L117" s="8">
        <f>_xlfn.IFERROR((H117/D117)*100,0)</f>
        <v>0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56" t="s">
        <v>39</v>
      </c>
      <c r="B118" s="52" t="s">
        <v>20</v>
      </c>
      <c r="C118" s="3" t="s">
        <v>6</v>
      </c>
      <c r="D118" s="9">
        <f>SUM(D119:D122)</f>
        <v>75000</v>
      </c>
      <c r="E118" s="9"/>
      <c r="F118" s="9"/>
      <c r="G118" s="9">
        <f>SUM(G119:G122)</f>
        <v>0</v>
      </c>
      <c r="H118" s="21">
        <f>SUM(H119:H122)</f>
        <v>0</v>
      </c>
      <c r="I118" s="8">
        <f>_xlfn.IFERROR((G118/D118)*100,0)</f>
        <v>0</v>
      </c>
      <c r="J118" s="8">
        <f>_xlfn.IFERROR((G118/E118)*100,0)</f>
        <v>0</v>
      </c>
      <c r="K118" s="8">
        <f>_xlfn.IFERROR((G118/F118)*100,0)</f>
        <v>0</v>
      </c>
      <c r="L118" s="8">
        <f>_xlfn.IFERROR((H118/D118)*100,0)</f>
        <v>0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56"/>
      <c r="B119" s="52"/>
      <c r="C119" s="3" t="s">
        <v>5</v>
      </c>
      <c r="D119" s="9">
        <v>0</v>
      </c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56"/>
      <c r="B120" s="52"/>
      <c r="C120" s="3" t="s">
        <v>1</v>
      </c>
      <c r="D120" s="9">
        <v>0</v>
      </c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56"/>
      <c r="B121" s="52"/>
      <c r="C121" s="3" t="s">
        <v>2</v>
      </c>
      <c r="D121" s="13">
        <v>10000</v>
      </c>
      <c r="E121" s="9"/>
      <c r="F121" s="9"/>
      <c r="G121" s="13">
        <v>0</v>
      </c>
      <c r="H121" s="13">
        <v>0</v>
      </c>
      <c r="I121" s="8">
        <f>_xlfn.IFERROR((G121/D121)*100,0)</f>
        <v>0</v>
      </c>
      <c r="J121" s="8">
        <f>_xlfn.IFERROR((G121/E121)*100,0)</f>
        <v>0</v>
      </c>
      <c r="K121" s="8">
        <f>_xlfn.IFERROR((G121/F121)*100,0)</f>
        <v>0</v>
      </c>
      <c r="L121" s="8">
        <f>_xlfn.IFERROR((H121/D121)*100,0)</f>
        <v>0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56"/>
      <c r="B122" s="52"/>
      <c r="C122" s="3" t="s">
        <v>3</v>
      </c>
      <c r="D122" s="13">
        <v>65000</v>
      </c>
      <c r="E122" s="9"/>
      <c r="F122" s="9"/>
      <c r="G122" s="13">
        <v>0</v>
      </c>
      <c r="H122" s="13">
        <v>0</v>
      </c>
      <c r="I122" s="8">
        <f>_xlfn.IFERROR((G122/D122)*100,0)</f>
        <v>0</v>
      </c>
      <c r="J122" s="8">
        <f>_xlfn.IFERROR((G122/E122)*100,0)</f>
        <v>0</v>
      </c>
      <c r="K122" s="8">
        <f>_xlfn.IFERROR((G122/F122)*100,0)</f>
        <v>0</v>
      </c>
      <c r="L122" s="8">
        <f>_xlfn.IFERROR((H122/D122)*100,0)</f>
        <v>0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56" t="s">
        <v>40</v>
      </c>
      <c r="B123" s="52" t="s">
        <v>20</v>
      </c>
      <c r="C123" s="3" t="s">
        <v>6</v>
      </c>
      <c r="D123" s="9">
        <f>SUM(D124:D127)</f>
        <v>33000</v>
      </c>
      <c r="E123" s="9"/>
      <c r="F123" s="9"/>
      <c r="G123" s="9">
        <f>SUM(G124:G127)</f>
        <v>830</v>
      </c>
      <c r="H123" s="21">
        <f>SUM(H124:H127)</f>
        <v>830</v>
      </c>
      <c r="I123" s="8">
        <f>_xlfn.IFERROR((G123/D123)*100,0)</f>
        <v>2.515151515151515</v>
      </c>
      <c r="J123" s="8">
        <f>_xlfn.IFERROR((G123/E123)*100,0)</f>
        <v>0</v>
      </c>
      <c r="K123" s="8">
        <f>_xlfn.IFERROR((G123/F123)*100,0)</f>
        <v>0</v>
      </c>
      <c r="L123" s="8">
        <f>_xlfn.IFERROR((H123/D123)*100,0)</f>
        <v>2.515151515151515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56"/>
      <c r="B124" s="52"/>
      <c r="C124" s="3" t="s">
        <v>5</v>
      </c>
      <c r="D124" s="9">
        <v>0</v>
      </c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56"/>
      <c r="B125" s="52"/>
      <c r="C125" s="3" t="s">
        <v>1</v>
      </c>
      <c r="D125" s="9">
        <v>0</v>
      </c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56"/>
      <c r="B126" s="52"/>
      <c r="C126" s="3" t="s">
        <v>2</v>
      </c>
      <c r="D126" s="13">
        <v>8000</v>
      </c>
      <c r="E126" s="9"/>
      <c r="F126" s="9"/>
      <c r="G126" s="13">
        <v>280</v>
      </c>
      <c r="H126" s="13">
        <v>280</v>
      </c>
      <c r="I126" s="8">
        <f>_xlfn.IFERROR((G126/D126)*100,0)</f>
        <v>3.5000000000000004</v>
      </c>
      <c r="J126" s="8">
        <f>_xlfn.IFERROR((G126/E126)*100,0)</f>
        <v>0</v>
      </c>
      <c r="K126" s="8">
        <f>_xlfn.IFERROR((G126/F126)*100,0)</f>
        <v>0</v>
      </c>
      <c r="L126" s="8">
        <f>_xlfn.IFERROR((H126/D126)*100,0)</f>
        <v>3.5000000000000004</v>
      </c>
      <c r="M126" s="8">
        <f>_xlfn.IFERROR((H126/E126)*100,0)</f>
        <v>0</v>
      </c>
      <c r="N126" s="8">
        <f>_xlfn.IFERROR((H126/F126)*100,0)</f>
        <v>0</v>
      </c>
    </row>
    <row r="127" spans="1:14" ht="26.25">
      <c r="A127" s="56"/>
      <c r="B127" s="52"/>
      <c r="C127" s="3" t="s">
        <v>3</v>
      </c>
      <c r="D127" s="13">
        <v>25000</v>
      </c>
      <c r="E127" s="9"/>
      <c r="F127" s="9"/>
      <c r="G127" s="13">
        <v>550</v>
      </c>
      <c r="H127" s="13">
        <v>550</v>
      </c>
      <c r="I127" s="8">
        <f>_xlfn.IFERROR((G127/D127)*100,0)</f>
        <v>2.1999999999999997</v>
      </c>
      <c r="J127" s="8">
        <f>_xlfn.IFERROR((G127/E127)*100,0)</f>
        <v>0</v>
      </c>
      <c r="K127" s="8">
        <f>_xlfn.IFERROR((G127/F127)*100,0)</f>
        <v>0</v>
      </c>
      <c r="L127" s="8">
        <f>_xlfn.IFERROR((H127/D127)*100,0)</f>
        <v>2.1999999999999997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56" t="s">
        <v>41</v>
      </c>
      <c r="B128" s="52" t="s">
        <v>42</v>
      </c>
      <c r="C128" s="3" t="s">
        <v>6</v>
      </c>
      <c r="D128" s="9">
        <f>SUM(D129:D132)</f>
        <v>1827120</v>
      </c>
      <c r="E128" s="9"/>
      <c r="F128" s="9"/>
      <c r="G128" s="9">
        <f>SUM(G129:G132)</f>
        <v>0</v>
      </c>
      <c r="H128" s="21">
        <f>SUM(H129:H132)</f>
        <v>0</v>
      </c>
      <c r="I128" s="8">
        <f>_xlfn.IFERROR((G128/D128)*100,0)</f>
        <v>0</v>
      </c>
      <c r="J128" s="8">
        <f>_xlfn.IFERROR((G128/E128)*100,0)</f>
        <v>0</v>
      </c>
      <c r="K128" s="8">
        <f>_xlfn.IFERROR((G128/F128)*100,0)</f>
        <v>0</v>
      </c>
      <c r="L128" s="8">
        <f>_xlfn.IFERROR((H128/D128)*100,0)</f>
        <v>0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56"/>
      <c r="B129" s="52"/>
      <c r="C129" s="3" t="s">
        <v>5</v>
      </c>
      <c r="D129" s="9">
        <v>0</v>
      </c>
      <c r="E129" s="9"/>
      <c r="F129" s="9"/>
      <c r="G129" s="8"/>
      <c r="H129" s="21"/>
      <c r="I129" s="8"/>
      <c r="J129" s="8"/>
      <c r="K129" s="8"/>
      <c r="L129" s="8"/>
      <c r="M129" s="8"/>
      <c r="N129" s="8"/>
    </row>
    <row r="130" spans="1:14" ht="26.25">
      <c r="A130" s="56"/>
      <c r="B130" s="52"/>
      <c r="C130" s="3" t="s">
        <v>1</v>
      </c>
      <c r="D130" s="9">
        <v>0</v>
      </c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56"/>
      <c r="B131" s="52"/>
      <c r="C131" s="3" t="s">
        <v>2</v>
      </c>
      <c r="D131" s="9">
        <v>0</v>
      </c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56"/>
      <c r="B132" s="52"/>
      <c r="C132" s="3" t="s">
        <v>3</v>
      </c>
      <c r="D132" s="13">
        <v>1827120</v>
      </c>
      <c r="E132" s="9"/>
      <c r="F132" s="9"/>
      <c r="G132" s="13">
        <v>0</v>
      </c>
      <c r="H132" s="13">
        <v>0</v>
      </c>
      <c r="I132" s="8">
        <f>_xlfn.IFERROR((G132/D132)*100,0)</f>
        <v>0</v>
      </c>
      <c r="J132" s="8">
        <f>_xlfn.IFERROR((G132/E132)*100,0)</f>
        <v>0</v>
      </c>
      <c r="K132" s="8">
        <f>_xlfn.IFERROR((G132/F132)*100,0)</f>
        <v>0</v>
      </c>
      <c r="L132" s="8">
        <f>_xlfn.IFERROR((H132/D132)*100,0)</f>
        <v>0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56" t="s">
        <v>43</v>
      </c>
      <c r="B133" s="52" t="s">
        <v>42</v>
      </c>
      <c r="C133" s="3" t="s">
        <v>6</v>
      </c>
      <c r="D133" s="9">
        <f>SUM(D134:D137)</f>
        <v>481900</v>
      </c>
      <c r="E133" s="9"/>
      <c r="F133" s="9"/>
      <c r="G133" s="9">
        <f>SUM(G134:G137)</f>
        <v>0</v>
      </c>
      <c r="H133" s="21">
        <f>SUM(H134:H137)</f>
        <v>0</v>
      </c>
      <c r="I133" s="8">
        <f>_xlfn.IFERROR((G133/D133)*100,0)</f>
        <v>0</v>
      </c>
      <c r="J133" s="8">
        <f>_xlfn.IFERROR((G133/E133)*100,0)</f>
        <v>0</v>
      </c>
      <c r="K133" s="8">
        <f>_xlfn.IFERROR((G133/F133)*100,0)</f>
        <v>0</v>
      </c>
      <c r="L133" s="8">
        <f>_xlfn.IFERROR((H133/D133)*100,0)</f>
        <v>0</v>
      </c>
      <c r="M133" s="8">
        <f>_xlfn.IFERROR((H133/E133)*100,0)</f>
        <v>0</v>
      </c>
      <c r="N133" s="8">
        <f>_xlfn.IFERROR((H133/F133)*100,0)</f>
        <v>0</v>
      </c>
    </row>
    <row r="134" spans="1:14" ht="15.75">
      <c r="A134" s="56"/>
      <c r="B134" s="52"/>
      <c r="C134" s="3" t="s">
        <v>5</v>
      </c>
      <c r="D134" s="9">
        <v>0</v>
      </c>
      <c r="E134" s="9"/>
      <c r="F134" s="9"/>
      <c r="G134" s="8"/>
      <c r="H134" s="8"/>
      <c r="I134" s="8"/>
      <c r="J134" s="8"/>
      <c r="K134" s="8"/>
      <c r="L134" s="8"/>
      <c r="M134" s="8"/>
      <c r="N134" s="8"/>
    </row>
    <row r="135" spans="1:14" ht="26.25">
      <c r="A135" s="56"/>
      <c r="B135" s="52"/>
      <c r="C135" s="3" t="s">
        <v>1</v>
      </c>
      <c r="D135" s="9">
        <v>0</v>
      </c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56"/>
      <c r="B136" s="52"/>
      <c r="C136" s="3" t="s">
        <v>2</v>
      </c>
      <c r="D136" s="9">
        <v>0</v>
      </c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56"/>
      <c r="B137" s="52"/>
      <c r="C137" s="3" t="s">
        <v>3</v>
      </c>
      <c r="D137" s="13">
        <v>481900</v>
      </c>
      <c r="E137" s="9"/>
      <c r="F137" s="9"/>
      <c r="G137" s="11">
        <v>0</v>
      </c>
      <c r="H137" s="11">
        <v>0</v>
      </c>
      <c r="I137" s="8">
        <f>_xlfn.IFERROR((G137/D137)*100,0)</f>
        <v>0</v>
      </c>
      <c r="J137" s="8">
        <f>_xlfn.IFERROR((G137/E137)*100,0)</f>
        <v>0</v>
      </c>
      <c r="K137" s="8">
        <f>_xlfn.IFERROR((G137/F137)*100,0)</f>
        <v>0</v>
      </c>
      <c r="L137" s="8">
        <f>_xlfn.IFERROR((H137/D137)*100,0)</f>
        <v>0</v>
      </c>
      <c r="M137" s="8">
        <f>_xlfn.IFERROR((H137/E137)*100,0)</f>
        <v>0</v>
      </c>
      <c r="N137" s="8">
        <f>_xlfn.IFERROR((H137/F137)*100,0)</f>
        <v>0</v>
      </c>
    </row>
    <row r="138" spans="1:14" ht="15.75">
      <c r="A138" s="56" t="s">
        <v>44</v>
      </c>
      <c r="B138" s="52" t="s">
        <v>21</v>
      </c>
      <c r="C138" s="3" t="s">
        <v>6</v>
      </c>
      <c r="D138" s="8">
        <f>SUM(D139:D142)</f>
        <v>2500</v>
      </c>
      <c r="E138" s="8">
        <f>SUM(E139:E142)</f>
        <v>2500</v>
      </c>
      <c r="F138" s="8">
        <f>SUM(F139:F142)</f>
        <v>2250</v>
      </c>
      <c r="G138" s="8">
        <f>SUM(G139:G142)</f>
        <v>0</v>
      </c>
      <c r="H138" s="8">
        <f>SUM(H139:H142)</f>
        <v>0</v>
      </c>
      <c r="I138" s="8">
        <f>_xlfn.IFERROR((G138/D138)*100,0)</f>
        <v>0</v>
      </c>
      <c r="J138" s="8">
        <f>_xlfn.IFERROR((G138/E138)*100,0)</f>
        <v>0</v>
      </c>
      <c r="K138" s="8">
        <f>_xlfn.IFERROR((G138/F138)*100,0)</f>
        <v>0</v>
      </c>
      <c r="L138" s="8">
        <f>_xlfn.IFERROR((H138/D138)*100,0)</f>
        <v>0</v>
      </c>
      <c r="M138" s="8">
        <f>_xlfn.IFERROR((H138/E138)*100,0)</f>
        <v>0</v>
      </c>
      <c r="N138" s="8">
        <f>_xlfn.IFERROR((H138/F138)*100,0)</f>
        <v>0</v>
      </c>
    </row>
    <row r="139" spans="1:14" ht="15.75">
      <c r="A139" s="56"/>
      <c r="B139" s="52"/>
      <c r="C139" s="3" t="s">
        <v>5</v>
      </c>
      <c r="D139" s="13">
        <v>2500</v>
      </c>
      <c r="E139" s="13">
        <v>2500</v>
      </c>
      <c r="F139" s="13">
        <v>2250</v>
      </c>
      <c r="G139" s="13">
        <v>0</v>
      </c>
      <c r="H139" s="13">
        <v>0</v>
      </c>
      <c r="I139" s="8">
        <f>_xlfn.IFERROR((G139/D139)*100,0)</f>
        <v>0</v>
      </c>
      <c r="J139" s="8">
        <f>_xlfn.IFERROR((G139/E139)*100,0)</f>
        <v>0</v>
      </c>
      <c r="K139" s="8">
        <f>_xlfn.IFERROR((G139/F139)*100,0)</f>
        <v>0</v>
      </c>
      <c r="L139" s="8">
        <f>_xlfn.IFERROR((H139/D139)*100,0)</f>
        <v>0</v>
      </c>
      <c r="M139" s="8">
        <f>_xlfn.IFERROR((H139/E139)*100,0)</f>
        <v>0</v>
      </c>
      <c r="N139" s="8">
        <f>_xlfn.IFERROR((H139/F139)*100,0)</f>
        <v>0</v>
      </c>
    </row>
    <row r="140" spans="1:14" ht="26.25">
      <c r="A140" s="56"/>
      <c r="B140" s="52"/>
      <c r="C140" s="3" t="s">
        <v>1</v>
      </c>
      <c r="D140" s="9">
        <v>0</v>
      </c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56"/>
      <c r="B141" s="52"/>
      <c r="C141" s="3" t="s">
        <v>2</v>
      </c>
      <c r="D141" s="9">
        <v>0</v>
      </c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56"/>
      <c r="B142" s="52"/>
      <c r="C142" s="3" t="s">
        <v>3</v>
      </c>
      <c r="D142" s="9">
        <v>0</v>
      </c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58" t="s">
        <v>84</v>
      </c>
      <c r="B143" s="55" t="s">
        <v>82</v>
      </c>
      <c r="C143" s="3" t="s">
        <v>6</v>
      </c>
      <c r="D143" s="8">
        <f>SUM(D144:D147)</f>
        <v>7500</v>
      </c>
      <c r="E143" s="8">
        <f>SUM(E144:E147)</f>
        <v>7500</v>
      </c>
      <c r="F143" s="8">
        <f>SUM(F144:F147)</f>
        <v>7500</v>
      </c>
      <c r="G143" s="8">
        <f>SUM(G144:G147)</f>
        <v>0</v>
      </c>
      <c r="H143" s="8">
        <f>SUM(H144:H147)</f>
        <v>0</v>
      </c>
      <c r="I143" s="8">
        <f>_xlfn.IFERROR((G143/D143)*100,0)</f>
        <v>0</v>
      </c>
      <c r="J143" s="8">
        <f>_xlfn.IFERROR((G143/E143)*100,0)</f>
        <v>0</v>
      </c>
      <c r="K143" s="8">
        <f>_xlfn.IFERROR((G143/F143)*100,0)</f>
        <v>0</v>
      </c>
      <c r="L143" s="8">
        <f>_xlfn.IFERROR((H143/D143)*100,0)</f>
        <v>0</v>
      </c>
      <c r="M143" s="8">
        <f>_xlfn.IFERROR((H143/E143)*100,0)</f>
        <v>0</v>
      </c>
      <c r="N143" s="8">
        <f>_xlfn.IFERROR((H143/F143)*100,0)</f>
        <v>0</v>
      </c>
    </row>
    <row r="144" spans="1:14" ht="15.75">
      <c r="A144" s="56"/>
      <c r="B144" s="52"/>
      <c r="C144" s="3" t="s">
        <v>5</v>
      </c>
      <c r="D144" s="13">
        <v>7500</v>
      </c>
      <c r="E144" s="13">
        <v>7500</v>
      </c>
      <c r="F144" s="13">
        <v>7500</v>
      </c>
      <c r="G144" s="13">
        <v>0</v>
      </c>
      <c r="H144" s="13">
        <v>0</v>
      </c>
      <c r="I144" s="8">
        <f>_xlfn.IFERROR((G144/D144)*100,0)</f>
        <v>0</v>
      </c>
      <c r="J144" s="8">
        <f>_xlfn.IFERROR((G144/E144)*100,0)</f>
        <v>0</v>
      </c>
      <c r="K144" s="8">
        <f>_xlfn.IFERROR((G144/F144)*100,0)</f>
        <v>0</v>
      </c>
      <c r="L144" s="8">
        <f>_xlfn.IFERROR((H144/D144)*100,0)</f>
        <v>0</v>
      </c>
      <c r="M144" s="8">
        <f>_xlfn.IFERROR((H144/E144)*100,0)</f>
        <v>0</v>
      </c>
      <c r="N144" s="8">
        <f>_xlfn.IFERROR((H144/F144)*100,0)</f>
        <v>0</v>
      </c>
    </row>
    <row r="145" spans="1:14" ht="26.25">
      <c r="A145" s="56"/>
      <c r="B145" s="52"/>
      <c r="C145" s="3" t="s">
        <v>1</v>
      </c>
      <c r="D145" s="9">
        <v>0</v>
      </c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56"/>
      <c r="B146" s="52"/>
      <c r="C146" s="3" t="s">
        <v>2</v>
      </c>
      <c r="D146" s="9">
        <v>0</v>
      </c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56"/>
      <c r="B147" s="52"/>
      <c r="C147" s="3" t="s">
        <v>3</v>
      </c>
      <c r="D147" s="9">
        <v>0</v>
      </c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56" t="s">
        <v>46</v>
      </c>
      <c r="B148" s="52" t="s">
        <v>23</v>
      </c>
      <c r="C148" s="3" t="s">
        <v>6</v>
      </c>
      <c r="D148" s="8">
        <f>SUM(D149:D152)</f>
        <v>0</v>
      </c>
      <c r="E148" s="8">
        <f>SUM(E149:E152)</f>
        <v>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/>
      <c r="J148" s="8"/>
      <c r="K148" s="8"/>
      <c r="L148" s="8"/>
      <c r="M148" s="8"/>
      <c r="N148" s="8"/>
    </row>
    <row r="149" spans="1:14" ht="15.75">
      <c r="A149" s="56"/>
      <c r="B149" s="52"/>
      <c r="C149" s="3" t="s">
        <v>5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8"/>
      <c r="J149" s="8"/>
      <c r="K149" s="8"/>
      <c r="L149" s="8"/>
      <c r="M149" s="8"/>
      <c r="N149" s="8"/>
    </row>
    <row r="150" spans="1:14" ht="26.25">
      <c r="A150" s="56"/>
      <c r="B150" s="52"/>
      <c r="C150" s="3" t="s">
        <v>1</v>
      </c>
      <c r="D150" s="9">
        <v>0</v>
      </c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56"/>
      <c r="B151" s="52"/>
      <c r="C151" s="3" t="s">
        <v>2</v>
      </c>
      <c r="D151" s="9">
        <v>0</v>
      </c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56"/>
      <c r="B152" s="52"/>
      <c r="C152" s="3" t="s">
        <v>3</v>
      </c>
      <c r="D152" s="9">
        <v>0</v>
      </c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56" t="s">
        <v>47</v>
      </c>
      <c r="B153" s="52" t="s">
        <v>24</v>
      </c>
      <c r="C153" s="3" t="s">
        <v>6</v>
      </c>
      <c r="D153" s="8">
        <f>SUM(D154:D157)</f>
        <v>1900</v>
      </c>
      <c r="E153" s="8">
        <f>SUM(E154:E157)</f>
        <v>1900</v>
      </c>
      <c r="F153" s="8">
        <f>SUM(F154:F157)</f>
        <v>1710</v>
      </c>
      <c r="G153" s="8">
        <f>SUM(G154:G157)</f>
        <v>0</v>
      </c>
      <c r="H153" s="8">
        <f>SUM(H154:H157)</f>
        <v>0</v>
      </c>
      <c r="I153" s="8">
        <f>_xlfn.IFERROR((G153/D153)*100,0)</f>
        <v>0</v>
      </c>
      <c r="J153" s="8">
        <f>_xlfn.IFERROR((G153/E153)*100,0)</f>
        <v>0</v>
      </c>
      <c r="K153" s="8">
        <f>_xlfn.IFERROR((G153/F153)*100,0)</f>
        <v>0</v>
      </c>
      <c r="L153" s="8">
        <f>_xlfn.IFERROR((H153/D153)*100,0)</f>
        <v>0</v>
      </c>
      <c r="M153" s="8">
        <f>_xlfn.IFERROR((H153/E153)*100,0)</f>
        <v>0</v>
      </c>
      <c r="N153" s="8">
        <f>_xlfn.IFERROR((H153/F153)*100,0)</f>
        <v>0</v>
      </c>
    </row>
    <row r="154" spans="1:14" ht="15.75">
      <c r="A154" s="56"/>
      <c r="B154" s="52"/>
      <c r="C154" s="3" t="s">
        <v>5</v>
      </c>
      <c r="D154" s="11">
        <v>1900</v>
      </c>
      <c r="E154" s="11">
        <v>1900</v>
      </c>
      <c r="F154" s="11">
        <v>1710</v>
      </c>
      <c r="G154" s="11">
        <v>0</v>
      </c>
      <c r="H154" s="11">
        <v>0</v>
      </c>
      <c r="I154" s="8">
        <f>_xlfn.IFERROR((G154/D154)*100,0)</f>
        <v>0</v>
      </c>
      <c r="J154" s="8">
        <f>_xlfn.IFERROR((G154/E154)*100,0)</f>
        <v>0</v>
      </c>
      <c r="K154" s="8">
        <f>_xlfn.IFERROR((G154/F154)*100,0)</f>
        <v>0</v>
      </c>
      <c r="L154" s="8">
        <f>_xlfn.IFERROR((H154/D154)*100,0)</f>
        <v>0</v>
      </c>
      <c r="M154" s="8">
        <f>_xlfn.IFERROR((H154/E154)*100,0)</f>
        <v>0</v>
      </c>
      <c r="N154" s="8">
        <f>_xlfn.IFERROR((H154/F154)*100,0)</f>
        <v>0</v>
      </c>
    </row>
    <row r="155" spans="1:14" ht="26.25">
      <c r="A155" s="56"/>
      <c r="B155" s="52"/>
      <c r="C155" s="3" t="s">
        <v>1</v>
      </c>
      <c r="D155" s="8">
        <v>0</v>
      </c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56"/>
      <c r="B156" s="52"/>
      <c r="C156" s="3" t="s">
        <v>2</v>
      </c>
      <c r="D156" s="8">
        <v>0</v>
      </c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56"/>
      <c r="B157" s="52"/>
      <c r="C157" s="3" t="s">
        <v>3</v>
      </c>
      <c r="D157" s="8">
        <v>0</v>
      </c>
      <c r="E157" s="9"/>
      <c r="F157" s="9"/>
      <c r="G157" s="8"/>
      <c r="H157" s="21"/>
      <c r="I157" s="8"/>
      <c r="J157" s="8"/>
      <c r="K157" s="8"/>
      <c r="L157" s="8"/>
      <c r="M157" s="8"/>
      <c r="N157" s="8"/>
    </row>
    <row r="158" spans="1:14" ht="15.75">
      <c r="A158" s="56" t="s">
        <v>48</v>
      </c>
      <c r="B158" s="52" t="s">
        <v>7</v>
      </c>
      <c r="C158" s="3" t="s">
        <v>6</v>
      </c>
      <c r="D158" s="8">
        <f>SUM(D159:D162)</f>
        <v>0</v>
      </c>
      <c r="E158" s="8">
        <f>SUM(E159:E162)</f>
        <v>0</v>
      </c>
      <c r="F158" s="8">
        <f>SUM(F159:F162)</f>
        <v>0</v>
      </c>
      <c r="G158" s="8">
        <f>SUM(G159:G162)</f>
        <v>0</v>
      </c>
      <c r="H158" s="8">
        <f>SUM(H159:H162)</f>
        <v>0</v>
      </c>
      <c r="I158" s="8"/>
      <c r="J158" s="8"/>
      <c r="K158" s="8"/>
      <c r="L158" s="8"/>
      <c r="M158" s="8"/>
      <c r="N158" s="8"/>
    </row>
    <row r="159" spans="1:14" ht="15.75">
      <c r="A159" s="56"/>
      <c r="B159" s="52"/>
      <c r="C159" s="3" t="s">
        <v>5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8"/>
      <c r="J159" s="8"/>
      <c r="K159" s="8"/>
      <c r="L159" s="8"/>
      <c r="M159" s="8"/>
      <c r="N159" s="8"/>
    </row>
    <row r="160" spans="1:14" ht="26.25">
      <c r="A160" s="56"/>
      <c r="B160" s="52"/>
      <c r="C160" s="3" t="s">
        <v>1</v>
      </c>
      <c r="D160" s="8">
        <v>0</v>
      </c>
      <c r="E160" s="9"/>
      <c r="F160" s="9"/>
      <c r="G160" s="8"/>
      <c r="H160" s="21"/>
      <c r="I160" s="8"/>
      <c r="J160" s="8"/>
      <c r="K160" s="8"/>
      <c r="L160" s="8"/>
      <c r="M160" s="8"/>
      <c r="N160" s="8"/>
    </row>
    <row r="161" spans="1:14" ht="26.25">
      <c r="A161" s="56"/>
      <c r="B161" s="52"/>
      <c r="C161" s="3" t="s">
        <v>2</v>
      </c>
      <c r="D161" s="9">
        <v>0</v>
      </c>
      <c r="E161" s="9"/>
      <c r="F161" s="9"/>
      <c r="G161" s="8"/>
      <c r="H161" s="21"/>
      <c r="I161" s="8"/>
      <c r="J161" s="8"/>
      <c r="K161" s="8"/>
      <c r="L161" s="8"/>
      <c r="M161" s="8"/>
      <c r="N161" s="8"/>
    </row>
    <row r="162" spans="1:14" ht="26.25">
      <c r="A162" s="56"/>
      <c r="B162" s="52"/>
      <c r="C162" s="3" t="s">
        <v>3</v>
      </c>
      <c r="D162" s="8">
        <v>0</v>
      </c>
      <c r="E162" s="9"/>
      <c r="F162" s="9"/>
      <c r="G162" s="8"/>
      <c r="H162" s="21"/>
      <c r="I162" s="8"/>
      <c r="J162" s="8"/>
      <c r="K162" s="8"/>
      <c r="L162" s="8"/>
      <c r="M162" s="8"/>
      <c r="N162" s="8"/>
    </row>
    <row r="163" spans="1:14" ht="15.75">
      <c r="A163" s="56" t="s">
        <v>56</v>
      </c>
      <c r="B163" s="52" t="s">
        <v>7</v>
      </c>
      <c r="C163" s="22" t="s">
        <v>6</v>
      </c>
      <c r="D163" s="8">
        <f>SUM(D164:D167)</f>
        <v>100000</v>
      </c>
      <c r="E163" s="8">
        <f>SUM(E164:E167)</f>
        <v>100000</v>
      </c>
      <c r="F163" s="8">
        <f>SUM(F164:F167)</f>
        <v>100000</v>
      </c>
      <c r="G163" s="8">
        <f>SUM(G164:G167)</f>
        <v>29649.85</v>
      </c>
      <c r="H163" s="8">
        <f>SUM(H164:H167)</f>
        <v>29649.85</v>
      </c>
      <c r="I163" s="8">
        <f>_xlfn.IFERROR((G163/D163)*100,0)</f>
        <v>29.64985</v>
      </c>
      <c r="J163" s="8">
        <f>_xlfn.IFERROR((G163/E163)*100,0)</f>
        <v>29.64985</v>
      </c>
      <c r="K163" s="8">
        <f>_xlfn.IFERROR((G163/F163)*100,0)</f>
        <v>29.64985</v>
      </c>
      <c r="L163" s="8">
        <f>_xlfn.IFERROR((H163/D163)*100,0)</f>
        <v>29.64985</v>
      </c>
      <c r="M163" s="8">
        <f>_xlfn.IFERROR((H163/E163)*100,0)</f>
        <v>29.64985</v>
      </c>
      <c r="N163" s="8">
        <f>_xlfn.IFERROR((H163/F163)*100,0)</f>
        <v>29.64985</v>
      </c>
    </row>
    <row r="164" spans="1:14" ht="15.75">
      <c r="A164" s="56"/>
      <c r="B164" s="52"/>
      <c r="C164" s="3" t="s">
        <v>5</v>
      </c>
      <c r="D164" s="11">
        <v>100000</v>
      </c>
      <c r="E164" s="11">
        <v>100000</v>
      </c>
      <c r="F164" s="11">
        <v>100000</v>
      </c>
      <c r="G164" s="11">
        <v>29649.85</v>
      </c>
      <c r="H164" s="11">
        <v>29649.85</v>
      </c>
      <c r="I164" s="8">
        <f>_xlfn.IFERROR((G164/D164)*100,0)</f>
        <v>29.64985</v>
      </c>
      <c r="J164" s="8">
        <f>_xlfn.IFERROR((G164/E164)*100,0)</f>
        <v>29.64985</v>
      </c>
      <c r="K164" s="8">
        <f>_xlfn.IFERROR((G164/F164)*100,0)</f>
        <v>29.64985</v>
      </c>
      <c r="L164" s="8">
        <f>_xlfn.IFERROR((H164/D164)*100,0)</f>
        <v>29.64985</v>
      </c>
      <c r="M164" s="8">
        <f>_xlfn.IFERROR((H164/E164)*100,0)</f>
        <v>29.64985</v>
      </c>
      <c r="N164" s="8">
        <f>_xlfn.IFERROR((H164/F164)*100,0)</f>
        <v>29.64985</v>
      </c>
    </row>
    <row r="165" spans="1:14" ht="26.25">
      <c r="A165" s="56"/>
      <c r="B165" s="52"/>
      <c r="C165" s="3" t="s">
        <v>1</v>
      </c>
      <c r="D165" s="8">
        <v>0</v>
      </c>
      <c r="E165" s="9"/>
      <c r="F165" s="9"/>
      <c r="G165" s="8"/>
      <c r="H165" s="21"/>
      <c r="I165" s="8"/>
      <c r="J165" s="8"/>
      <c r="K165" s="8"/>
      <c r="L165" s="8"/>
      <c r="M165" s="8"/>
      <c r="N165" s="8"/>
    </row>
    <row r="166" spans="1:14" ht="26.25">
      <c r="A166" s="56"/>
      <c r="B166" s="52"/>
      <c r="C166" s="3" t="s">
        <v>2</v>
      </c>
      <c r="D166" s="9">
        <v>0</v>
      </c>
      <c r="E166" s="9"/>
      <c r="F166" s="9"/>
      <c r="G166" s="8"/>
      <c r="H166" s="21"/>
      <c r="I166" s="8"/>
      <c r="J166" s="8"/>
      <c r="K166" s="8"/>
      <c r="L166" s="8"/>
      <c r="M166" s="8"/>
      <c r="N166" s="8"/>
    </row>
    <row r="167" spans="1:14" ht="26.25">
      <c r="A167" s="56"/>
      <c r="B167" s="52"/>
      <c r="C167" s="3" t="s">
        <v>3</v>
      </c>
      <c r="D167" s="8">
        <v>0</v>
      </c>
      <c r="E167" s="9"/>
      <c r="F167" s="9"/>
      <c r="G167" s="8"/>
      <c r="H167" s="21"/>
      <c r="I167" s="8"/>
      <c r="J167" s="8"/>
      <c r="K167" s="8"/>
      <c r="L167" s="8"/>
      <c r="M167" s="8"/>
      <c r="N167" s="8"/>
    </row>
    <row r="168" spans="1:14" ht="15.75" customHeight="1">
      <c r="A168" s="58" t="s">
        <v>88</v>
      </c>
      <c r="B168" s="55" t="s">
        <v>89</v>
      </c>
      <c r="C168" s="22" t="s">
        <v>6</v>
      </c>
      <c r="D168" s="8">
        <f>SUM(D169:D172)</f>
        <v>11000</v>
      </c>
      <c r="E168" s="8">
        <f>SUM(E169:E172)</f>
        <v>11000</v>
      </c>
      <c r="F168" s="8">
        <f>SUM(F169:F172)</f>
        <v>0</v>
      </c>
      <c r="G168" s="8">
        <f>SUM(G169:G172)</f>
        <v>0</v>
      </c>
      <c r="H168" s="8">
        <f>SUM(H169:H172)</f>
        <v>0</v>
      </c>
      <c r="I168" s="8">
        <f>_xlfn.IFERROR((G168/D168)*100,0)</f>
        <v>0</v>
      </c>
      <c r="J168" s="8">
        <f>_xlfn.IFERROR((G168/E168)*100,0)</f>
        <v>0</v>
      </c>
      <c r="K168" s="8">
        <f>_xlfn.IFERROR((G168/F168)*100,0)</f>
        <v>0</v>
      </c>
      <c r="L168" s="8">
        <f>_xlfn.IFERROR((H168/D168)*100,0)</f>
        <v>0</v>
      </c>
      <c r="M168" s="8">
        <f>_xlfn.IFERROR((H168/E168)*100,0)</f>
        <v>0</v>
      </c>
      <c r="N168" s="8">
        <f>_xlfn.IFERROR((H168/F168)*100,0)</f>
        <v>0</v>
      </c>
    </row>
    <row r="169" spans="1:14" ht="15.75">
      <c r="A169" s="56"/>
      <c r="B169" s="52"/>
      <c r="C169" s="3" t="s">
        <v>5</v>
      </c>
      <c r="D169" s="11">
        <v>11000</v>
      </c>
      <c r="E169" s="11">
        <v>11000</v>
      </c>
      <c r="F169" s="11">
        <v>0</v>
      </c>
      <c r="G169" s="11">
        <v>0</v>
      </c>
      <c r="H169" s="11">
        <v>0</v>
      </c>
      <c r="I169" s="8">
        <f>_xlfn.IFERROR((G169/D169)*100,0)</f>
        <v>0</v>
      </c>
      <c r="J169" s="8">
        <f>_xlfn.IFERROR((G169/E169)*100,0)</f>
        <v>0</v>
      </c>
      <c r="K169" s="8">
        <f>_xlfn.IFERROR((G169/F169)*100,0)</f>
        <v>0</v>
      </c>
      <c r="L169" s="8">
        <f>_xlfn.IFERROR((H169/D169)*100,0)</f>
        <v>0</v>
      </c>
      <c r="M169" s="8">
        <f>_xlfn.IFERROR((H169/E169)*100,0)</f>
        <v>0</v>
      </c>
      <c r="N169" s="8">
        <f>_xlfn.IFERROR((H169/F169)*100,0)</f>
        <v>0</v>
      </c>
    </row>
    <row r="170" spans="1:14" ht="26.25">
      <c r="A170" s="56"/>
      <c r="B170" s="52"/>
      <c r="C170" s="3" t="s">
        <v>1</v>
      </c>
      <c r="D170" s="8">
        <v>0</v>
      </c>
      <c r="E170" s="9"/>
      <c r="F170" s="9"/>
      <c r="G170" s="8"/>
      <c r="H170" s="21"/>
      <c r="I170" s="8"/>
      <c r="J170" s="8"/>
      <c r="K170" s="8"/>
      <c r="L170" s="8"/>
      <c r="M170" s="8"/>
      <c r="N170" s="8"/>
    </row>
    <row r="171" spans="1:14" ht="26.25">
      <c r="A171" s="56"/>
      <c r="B171" s="52"/>
      <c r="C171" s="3" t="s">
        <v>2</v>
      </c>
      <c r="D171" s="9">
        <v>0</v>
      </c>
      <c r="E171" s="9"/>
      <c r="F171" s="9"/>
      <c r="G171" s="8"/>
      <c r="H171" s="21"/>
      <c r="I171" s="8"/>
      <c r="J171" s="8"/>
      <c r="K171" s="8"/>
      <c r="L171" s="8"/>
      <c r="M171" s="8"/>
      <c r="N171" s="8"/>
    </row>
    <row r="172" spans="1:14" ht="26.25">
      <c r="A172" s="56"/>
      <c r="B172" s="52"/>
      <c r="C172" s="3" t="s">
        <v>3</v>
      </c>
      <c r="D172" s="8">
        <v>0</v>
      </c>
      <c r="E172" s="9"/>
      <c r="F172" s="9"/>
      <c r="G172" s="8"/>
      <c r="H172" s="21"/>
      <c r="I172" s="8"/>
      <c r="J172" s="8"/>
      <c r="K172" s="8"/>
      <c r="L172" s="8"/>
      <c r="M172" s="8"/>
      <c r="N172" s="8"/>
    </row>
  </sheetData>
  <sheetProtection/>
  <mergeCells count="64">
    <mergeCell ref="A168:A172"/>
    <mergeCell ref="B168:B172"/>
    <mergeCell ref="B82:B86"/>
    <mergeCell ref="A163:A167"/>
    <mergeCell ref="B163:B167"/>
    <mergeCell ref="A158:A162"/>
    <mergeCell ref="B158:B162"/>
    <mergeCell ref="A153:A157"/>
    <mergeCell ref="B153:B157"/>
    <mergeCell ref="A128:A132"/>
    <mergeCell ref="B128:B132"/>
    <mergeCell ref="A148:A152"/>
    <mergeCell ref="B148:B152"/>
    <mergeCell ref="A133:A137"/>
    <mergeCell ref="B133:B137"/>
    <mergeCell ref="A138:A142"/>
    <mergeCell ref="B138:B142"/>
    <mergeCell ref="A143:A147"/>
    <mergeCell ref="B143:B147"/>
    <mergeCell ref="B107:B108"/>
    <mergeCell ref="B109:B110"/>
    <mergeCell ref="B111:B112"/>
    <mergeCell ref="A113:A117"/>
    <mergeCell ref="B113:B117"/>
    <mergeCell ref="B123:B127"/>
    <mergeCell ref="B102:B106"/>
    <mergeCell ref="B52:B53"/>
    <mergeCell ref="B54:B55"/>
    <mergeCell ref="A118:A122"/>
    <mergeCell ref="B118:B122"/>
    <mergeCell ref="A123:A127"/>
    <mergeCell ref="A61:A70"/>
    <mergeCell ref="B61:B65"/>
    <mergeCell ref="B66:B70"/>
    <mergeCell ref="A71:A112"/>
    <mergeCell ref="B25:B29"/>
    <mergeCell ref="B30:B34"/>
    <mergeCell ref="B45:B49"/>
    <mergeCell ref="B50:B51"/>
    <mergeCell ref="B92:B96"/>
    <mergeCell ref="B97:B101"/>
    <mergeCell ref="B71:B75"/>
    <mergeCell ref="B77:B81"/>
    <mergeCell ref="B87:B91"/>
    <mergeCell ref="B35:B39"/>
    <mergeCell ref="B40:B44"/>
    <mergeCell ref="E6:E7"/>
    <mergeCell ref="G6:H6"/>
    <mergeCell ref="A56:A60"/>
    <mergeCell ref="B56:B60"/>
    <mergeCell ref="A9:A55"/>
    <mergeCell ref="B9:B13"/>
    <mergeCell ref="B15:B19"/>
    <mergeCell ref="B20:B24"/>
    <mergeCell ref="A6:A7"/>
    <mergeCell ref="B6:B7"/>
    <mergeCell ref="C6:C7"/>
    <mergeCell ref="D6:D7"/>
    <mergeCell ref="A1:N1"/>
    <mergeCell ref="A2:N2"/>
    <mergeCell ref="A3:N3"/>
    <mergeCell ref="A4:N4"/>
    <mergeCell ref="I6:N6"/>
    <mergeCell ref="F6:F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zoomScale="85" zoomScaleNormal="85" zoomScalePageLayoutView="0" workbookViewId="0" topLeftCell="A73">
      <selection activeCell="A1" sqref="A1:N1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1" width="15.7109375" style="10" customWidth="1"/>
    <col min="12" max="14" width="15.7109375" style="10" hidden="1" customWidth="1"/>
    <col min="15" max="15" width="24.57421875" style="1" hidden="1" customWidth="1"/>
    <col min="16" max="16384" width="9.140625" style="1" customWidth="1"/>
  </cols>
  <sheetData>
    <row r="1" spans="1:14" ht="15.7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.75">
      <c r="A4" s="50" t="s">
        <v>55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3" ht="15.75">
      <c r="A5" s="2"/>
      <c r="B5" s="2"/>
      <c r="C5" s="2"/>
      <c r="D5" s="4"/>
      <c r="E5" s="4"/>
      <c r="F5" s="4"/>
      <c r="G5" s="4"/>
      <c r="H5" s="5"/>
      <c r="I5" s="4"/>
      <c r="J5" s="4"/>
      <c r="K5" s="4" t="s">
        <v>10</v>
      </c>
      <c r="L5" s="4"/>
      <c r="M5" s="4"/>
    </row>
    <row r="6" spans="1:14" ht="27.75" customHeight="1">
      <c r="A6" s="48" t="s">
        <v>26</v>
      </c>
      <c r="B6" s="48" t="s">
        <v>16</v>
      </c>
      <c r="C6" s="48" t="s">
        <v>0</v>
      </c>
      <c r="D6" s="49" t="s">
        <v>8</v>
      </c>
      <c r="E6" s="49" t="s">
        <v>27</v>
      </c>
      <c r="F6" s="49" t="s">
        <v>15</v>
      </c>
      <c r="G6" s="51" t="s">
        <v>12</v>
      </c>
      <c r="H6" s="51"/>
      <c r="I6" s="51" t="s">
        <v>9</v>
      </c>
      <c r="J6" s="51"/>
      <c r="K6" s="51"/>
      <c r="L6" s="51"/>
      <c r="M6" s="51"/>
      <c r="N6" s="51"/>
    </row>
    <row r="7" spans="1:14" ht="87" customHeight="1">
      <c r="A7" s="48"/>
      <c r="B7" s="48"/>
      <c r="C7" s="48"/>
      <c r="D7" s="49"/>
      <c r="E7" s="49"/>
      <c r="F7" s="49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3" t="s">
        <v>28</v>
      </c>
      <c r="B9" s="52"/>
      <c r="C9" s="3" t="s">
        <v>6</v>
      </c>
      <c r="D9" s="6">
        <f>SUM(D10:D13)</f>
        <v>6539112.9</v>
      </c>
      <c r="E9" s="6">
        <f>SUM(E10:E13)</f>
        <v>962.9</v>
      </c>
      <c r="F9" s="6">
        <f>SUM(F10:F13)</f>
        <v>962.9</v>
      </c>
      <c r="G9" s="6">
        <f>SUM(G10:G13)</f>
        <v>6495602.061000001</v>
      </c>
      <c r="H9" s="19">
        <f>SUM(H10:H13)</f>
        <v>6495602.061000001</v>
      </c>
      <c r="I9" s="7">
        <f>(G9/D9)*100</f>
        <v>99.3346063959226</v>
      </c>
      <c r="J9" s="7"/>
      <c r="K9" s="7"/>
      <c r="L9" s="7">
        <f>(H9/D9)*100</f>
        <v>99.3346063959226</v>
      </c>
      <c r="M9" s="7"/>
      <c r="N9" s="7"/>
    </row>
    <row r="10" spans="1:14" ht="15.75">
      <c r="A10" s="53"/>
      <c r="B10" s="52"/>
      <c r="C10" s="3" t="s">
        <v>5</v>
      </c>
      <c r="D10" s="6">
        <f>SUM(D16,D21,D26,D31,D36,D41,D46)</f>
        <v>962.9</v>
      </c>
      <c r="E10" s="6">
        <f>SUM(E16,E21,E26,E31,E36,E41,E46)</f>
        <v>962.9</v>
      </c>
      <c r="F10" s="6">
        <f>SUM(F16,F21,F26,F31,F36,F41,F46)</f>
        <v>962.9</v>
      </c>
      <c r="G10" s="6">
        <f>SUM(G16,G21,G26,G31,G36,G41,G46)</f>
        <v>960.361</v>
      </c>
      <c r="H10" s="6">
        <f>SUM(H16,H21,H26,H31,H36,H41,H46)</f>
        <v>960.361</v>
      </c>
      <c r="I10" s="7">
        <f>(G10/D10)*100</f>
        <v>99.73631737459758</v>
      </c>
      <c r="J10" s="7">
        <f>(G10/E10)*100</f>
        <v>99.73631737459758</v>
      </c>
      <c r="K10" s="7">
        <f>(G10/F10)*100</f>
        <v>99.73631737459758</v>
      </c>
      <c r="L10" s="7">
        <f>(H10/D10)*100</f>
        <v>99.73631737459758</v>
      </c>
      <c r="M10" s="7">
        <f>(H10/E10)*100</f>
        <v>99.73631737459758</v>
      </c>
      <c r="N10" s="7">
        <f>(H10/F10)*100</f>
        <v>99.73631737459758</v>
      </c>
    </row>
    <row r="11" spans="1:14" ht="26.25">
      <c r="A11" s="53"/>
      <c r="B11" s="52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3"/>
      <c r="B12" s="52"/>
      <c r="C12" s="3" t="s">
        <v>2</v>
      </c>
      <c r="D12" s="6">
        <f>SUM(D18,D23,D28,D33,D38,D43,D48,D51)</f>
        <v>40000</v>
      </c>
      <c r="E12" s="6"/>
      <c r="F12" s="6"/>
      <c r="G12" s="6">
        <f>SUM(G18,G23,G28,G33,G38,G43,G48,G51)</f>
        <v>39027.6</v>
      </c>
      <c r="H12" s="19">
        <f>SUM(H18,H23,H28,H33,H38,H43,H48,H51)</f>
        <v>39027.6</v>
      </c>
      <c r="I12" s="7">
        <f>(G12/D12)*100</f>
        <v>97.56899999999999</v>
      </c>
      <c r="J12" s="7"/>
      <c r="K12" s="7"/>
      <c r="L12" s="7">
        <f>(H12/D12)*100</f>
        <v>97.56899999999999</v>
      </c>
      <c r="M12" s="7"/>
      <c r="N12" s="7"/>
    </row>
    <row r="13" spans="1:14" ht="26.25">
      <c r="A13" s="53"/>
      <c r="B13" s="52"/>
      <c r="C13" s="3" t="s">
        <v>3</v>
      </c>
      <c r="D13" s="6">
        <f>SUM(D19,D24,D29,D34,D39,D44,D49,D53,D55)</f>
        <v>6498150</v>
      </c>
      <c r="E13" s="6"/>
      <c r="F13" s="6"/>
      <c r="G13" s="6">
        <f>SUM(G19,G24,G29,G34,G39,G44,G49,G53,G55)</f>
        <v>6455614.100000001</v>
      </c>
      <c r="H13" s="19">
        <f>SUM(H19,H24,H29,H34,H39,H44,H49,H53,H55)</f>
        <v>6455614.100000001</v>
      </c>
      <c r="I13" s="7">
        <f>(G13/D13)*100</f>
        <v>99.34541523356648</v>
      </c>
      <c r="J13" s="7"/>
      <c r="K13" s="7"/>
      <c r="L13" s="7">
        <f>(H13/D13)*100</f>
        <v>99.34541523356648</v>
      </c>
      <c r="M13" s="7"/>
      <c r="N13" s="7"/>
    </row>
    <row r="14" spans="1:14" ht="15.75">
      <c r="A14" s="53"/>
      <c r="B14" s="59" t="s">
        <v>29</v>
      </c>
      <c r="C14" s="59"/>
      <c r="D14" s="59"/>
      <c r="E14" s="59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3"/>
      <c r="B15" s="52" t="s">
        <v>4</v>
      </c>
      <c r="C15" s="3" t="s">
        <v>6</v>
      </c>
      <c r="D15" s="9">
        <f>SUM(D16:D19)</f>
        <v>0</v>
      </c>
      <c r="E15" s="9">
        <f>SUM(E16:E19)</f>
        <v>0</v>
      </c>
      <c r="F15" s="9">
        <f>SUM(F16:F19)</f>
        <v>0</v>
      </c>
      <c r="G15" s="9">
        <f>SUM(G16:G19)</f>
        <v>0</v>
      </c>
      <c r="H15" s="9">
        <f>SUM(H16:H19)</f>
        <v>0</v>
      </c>
      <c r="I15" s="8"/>
      <c r="J15" s="8"/>
      <c r="K15" s="8"/>
      <c r="L15" s="8"/>
      <c r="M15" s="8"/>
      <c r="N15" s="8"/>
    </row>
    <row r="16" spans="1:14" ht="15.75">
      <c r="A16" s="53"/>
      <c r="B16" s="52"/>
      <c r="C16" s="3" t="s">
        <v>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8"/>
      <c r="J16" s="8"/>
      <c r="K16" s="8"/>
      <c r="L16" s="8"/>
      <c r="M16" s="8"/>
      <c r="N16" s="8"/>
    </row>
    <row r="17" spans="1:14" ht="26.25">
      <c r="A17" s="53"/>
      <c r="B17" s="52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3"/>
      <c r="B18" s="52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3"/>
      <c r="B19" s="52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3"/>
      <c r="B20" s="52" t="s">
        <v>30</v>
      </c>
      <c r="C20" s="3" t="s">
        <v>6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3"/>
      <c r="B21" s="52"/>
      <c r="C21" s="3" t="s">
        <v>5</v>
      </c>
      <c r="D21" s="9">
        <f>SUM(D62)</f>
        <v>0</v>
      </c>
      <c r="E21" s="9">
        <f>SUM(E62)</f>
        <v>0</v>
      </c>
      <c r="F21" s="9">
        <f>SUM(F62)</f>
        <v>0</v>
      </c>
      <c r="G21" s="9">
        <f>SUM(G62)</f>
        <v>0</v>
      </c>
      <c r="H21" s="9">
        <f>SUM(H62)</f>
        <v>0</v>
      </c>
      <c r="I21" s="8"/>
      <c r="J21" s="8"/>
      <c r="K21" s="8"/>
      <c r="L21" s="8"/>
      <c r="M21" s="8"/>
      <c r="N21" s="8"/>
    </row>
    <row r="22" spans="1:14" ht="26.25">
      <c r="A22" s="53"/>
      <c r="B22" s="52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3"/>
      <c r="B23" s="52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3"/>
      <c r="B24" s="52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3"/>
      <c r="B25" s="52" t="s">
        <v>31</v>
      </c>
      <c r="C25" s="3" t="s">
        <v>6</v>
      </c>
      <c r="D25" s="9">
        <f>SUM(D26:D29)</f>
        <v>0</v>
      </c>
      <c r="E25" s="9">
        <f>SUM(E26:E29)</f>
        <v>0</v>
      </c>
      <c r="F25" s="9">
        <f>SUM(F26:F29)</f>
        <v>0</v>
      </c>
      <c r="G25" s="9">
        <f>SUM(G26:G29)</f>
        <v>0</v>
      </c>
      <c r="H25" s="9">
        <f>SUM(H26:H29)</f>
        <v>0</v>
      </c>
      <c r="I25" s="8"/>
      <c r="J25" s="8"/>
      <c r="K25" s="8"/>
      <c r="L25" s="8"/>
      <c r="M25" s="8"/>
      <c r="N25" s="8"/>
    </row>
    <row r="26" spans="1:14" ht="15.75">
      <c r="A26" s="53"/>
      <c r="B26" s="52"/>
      <c r="C26" s="3" t="s">
        <v>5</v>
      </c>
      <c r="D26" s="9">
        <f>SUM(D67)</f>
        <v>0</v>
      </c>
      <c r="E26" s="9">
        <f>SUM(E67)</f>
        <v>0</v>
      </c>
      <c r="F26" s="9">
        <f>SUM(F67)</f>
        <v>0</v>
      </c>
      <c r="G26" s="9">
        <f>SUM(G67)</f>
        <v>0</v>
      </c>
      <c r="H26" s="9">
        <f>SUM(H67)</f>
        <v>0</v>
      </c>
      <c r="I26" s="8"/>
      <c r="J26" s="8"/>
      <c r="K26" s="8"/>
      <c r="L26" s="8"/>
      <c r="M26" s="8"/>
      <c r="N26" s="8"/>
    </row>
    <row r="27" spans="1:14" ht="26.25">
      <c r="A27" s="53"/>
      <c r="B27" s="52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3"/>
      <c r="B28" s="52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3"/>
      <c r="B29" s="52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3"/>
      <c r="B30" s="52" t="s">
        <v>21</v>
      </c>
      <c r="C30" s="3" t="s">
        <v>6</v>
      </c>
      <c r="D30" s="9">
        <f>SUM(D31:D34)</f>
        <v>793.5</v>
      </c>
      <c r="E30" s="9">
        <f>SUM(E31:E34)</f>
        <v>793.5</v>
      </c>
      <c r="F30" s="9">
        <f>SUM(F31:F34)</f>
        <v>793.5</v>
      </c>
      <c r="G30" s="9">
        <f>SUM(G31:G34)</f>
        <v>790.961</v>
      </c>
      <c r="H30" s="9">
        <f>SUM(H31:H34)</f>
        <v>790.961</v>
      </c>
      <c r="I30" s="8">
        <f>(G30/D30)*100</f>
        <v>99.68002520478892</v>
      </c>
      <c r="J30" s="8">
        <f>_xlfn.IFERROR((G30/E30)*100,0)</f>
        <v>99.68002520478892</v>
      </c>
      <c r="K30" s="8">
        <f>_xlfn.IFERROR((G30/F30)*100,0)</f>
        <v>99.68002520478892</v>
      </c>
      <c r="L30" s="8">
        <f>(H30/D30)*100</f>
        <v>99.68002520478892</v>
      </c>
      <c r="M30" s="8">
        <f>_xlfn.IFERROR((H30/E30)*100,0)</f>
        <v>99.68002520478892</v>
      </c>
      <c r="N30" s="8">
        <f>_xlfn.IFERROR((H30/F30)*100,0)</f>
        <v>99.68002520478892</v>
      </c>
    </row>
    <row r="31" spans="1:14" ht="15.75">
      <c r="A31" s="53"/>
      <c r="B31" s="52"/>
      <c r="C31" s="3" t="s">
        <v>5</v>
      </c>
      <c r="D31" s="9">
        <f>SUM(D83)</f>
        <v>793.5</v>
      </c>
      <c r="E31" s="9">
        <f>SUM(E83)</f>
        <v>793.5</v>
      </c>
      <c r="F31" s="9">
        <f>SUM(F83)</f>
        <v>793.5</v>
      </c>
      <c r="G31" s="9">
        <f>SUM(G83)</f>
        <v>790.961</v>
      </c>
      <c r="H31" s="9">
        <f>SUM(H83)</f>
        <v>790.961</v>
      </c>
      <c r="I31" s="8">
        <f>(G31/D31)*100</f>
        <v>99.68002520478892</v>
      </c>
      <c r="J31" s="8">
        <f>_xlfn.IFERROR((G31/E31)*100,0)</f>
        <v>99.68002520478892</v>
      </c>
      <c r="K31" s="8">
        <f>_xlfn.IFERROR((G31/F31)*100,0)</f>
        <v>99.68002520478892</v>
      </c>
      <c r="L31" s="8">
        <f>(H31/D31)*100</f>
        <v>99.68002520478892</v>
      </c>
      <c r="M31" s="8">
        <f>_xlfn.IFERROR((H31/E31)*100,0)</f>
        <v>99.68002520478892</v>
      </c>
      <c r="N31" s="8">
        <f>_xlfn.IFERROR((H31/F31)*100,0)</f>
        <v>99.68002520478892</v>
      </c>
    </row>
    <row r="32" spans="1:14" ht="26.25">
      <c r="A32" s="53"/>
      <c r="B32" s="52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3"/>
      <c r="B33" s="52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3"/>
      <c r="B34" s="52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3"/>
      <c r="B35" s="52" t="s">
        <v>22</v>
      </c>
      <c r="C35" s="3" t="s">
        <v>6</v>
      </c>
      <c r="D35" s="9">
        <f>SUM(D36:D39)</f>
        <v>0</v>
      </c>
      <c r="E35" s="9">
        <f>SUM(E36:E39)</f>
        <v>0</v>
      </c>
      <c r="F35" s="9">
        <f>SUM(F36:F39)</f>
        <v>0</v>
      </c>
      <c r="G35" s="9">
        <f>SUM(G36:G39)</f>
        <v>0</v>
      </c>
      <c r="H35" s="9">
        <f>SUM(H36:H39)</f>
        <v>0</v>
      </c>
      <c r="I35" s="8"/>
      <c r="J35" s="8"/>
      <c r="K35" s="8"/>
      <c r="L35" s="8"/>
      <c r="M35" s="8"/>
      <c r="N35" s="8"/>
    </row>
    <row r="36" spans="1:14" ht="15.75">
      <c r="A36" s="53"/>
      <c r="B36" s="52"/>
      <c r="C36" s="3" t="s">
        <v>5</v>
      </c>
      <c r="D36" s="9">
        <f>SUM(D88)</f>
        <v>0</v>
      </c>
      <c r="E36" s="9">
        <f>SUM(E88)</f>
        <v>0</v>
      </c>
      <c r="F36" s="9">
        <f>SUM(F88)</f>
        <v>0</v>
      </c>
      <c r="G36" s="9">
        <f>SUM(G88)</f>
        <v>0</v>
      </c>
      <c r="H36" s="9">
        <f>SUM(H88)</f>
        <v>0</v>
      </c>
      <c r="I36" s="8"/>
      <c r="J36" s="8"/>
      <c r="K36" s="8"/>
      <c r="L36" s="8"/>
      <c r="M36" s="8"/>
      <c r="N36" s="8"/>
    </row>
    <row r="37" spans="1:14" ht="26.25">
      <c r="A37" s="53"/>
      <c r="B37" s="52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3"/>
      <c r="B38" s="52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3"/>
      <c r="B39" s="52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3"/>
      <c r="B40" s="52" t="s">
        <v>23</v>
      </c>
      <c r="C40" s="3" t="s">
        <v>6</v>
      </c>
      <c r="D40" s="9">
        <f>SUM(D41:D44)</f>
        <v>169.4</v>
      </c>
      <c r="E40" s="9">
        <f>SUM(E41:E44)</f>
        <v>169.4</v>
      </c>
      <c r="F40" s="9">
        <f>SUM(F41:F44)</f>
        <v>169.4</v>
      </c>
      <c r="G40" s="9">
        <f>SUM(G41:G44)</f>
        <v>169.4</v>
      </c>
      <c r="H40" s="9">
        <f>SUM(H41:H44)</f>
        <v>169.4</v>
      </c>
      <c r="I40" s="8">
        <f>(G40/D40)*100</f>
        <v>100</v>
      </c>
      <c r="J40" s="8">
        <f>_xlfn.IFERROR((G40/E40)*100,0)</f>
        <v>100</v>
      </c>
      <c r="K40" s="8">
        <f>_xlfn.IFERROR((G40/F40)*100,0)</f>
        <v>100</v>
      </c>
      <c r="L40" s="8">
        <f>(H40/D40)*100</f>
        <v>100</v>
      </c>
      <c r="M40" s="8">
        <f>_xlfn.IFERROR((H40/E40)*100,0)</f>
        <v>100</v>
      </c>
      <c r="N40" s="8">
        <f>_xlfn.IFERROR((H40/F40)*100,0)</f>
        <v>100</v>
      </c>
    </row>
    <row r="41" spans="1:14" ht="15.75">
      <c r="A41" s="53"/>
      <c r="B41" s="52"/>
      <c r="C41" s="3" t="s">
        <v>5</v>
      </c>
      <c r="D41" s="9">
        <f>SUM(D93)</f>
        <v>169.4</v>
      </c>
      <c r="E41" s="9">
        <f>SUM(E93)</f>
        <v>169.4</v>
      </c>
      <c r="F41" s="9">
        <f>SUM(F93)</f>
        <v>169.4</v>
      </c>
      <c r="G41" s="9">
        <f>SUM(G93)</f>
        <v>169.4</v>
      </c>
      <c r="H41" s="9">
        <f>SUM(H93)</f>
        <v>169.4</v>
      </c>
      <c r="I41" s="8">
        <f>(G41/D41)*100</f>
        <v>100</v>
      </c>
      <c r="J41" s="8">
        <f>_xlfn.IFERROR((G41/E41)*100,0)</f>
        <v>100</v>
      </c>
      <c r="K41" s="8">
        <f>_xlfn.IFERROR((G41/F41)*100,0)</f>
        <v>100</v>
      </c>
      <c r="L41" s="8">
        <f>(H41/D41)*100</f>
        <v>100</v>
      </c>
      <c r="M41" s="8">
        <f>_xlfn.IFERROR((H41/E41)*100,0)</f>
        <v>100</v>
      </c>
      <c r="N41" s="8">
        <f>_xlfn.IFERROR((H41/F41)*100,0)</f>
        <v>100</v>
      </c>
    </row>
    <row r="42" spans="1:14" ht="26.25">
      <c r="A42" s="53"/>
      <c r="B42" s="52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3"/>
      <c r="B43" s="52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3"/>
      <c r="B44" s="52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3"/>
      <c r="B45" s="52" t="s">
        <v>24</v>
      </c>
      <c r="C45" s="3" t="s">
        <v>6</v>
      </c>
      <c r="D45" s="9">
        <f>SUM(D46:D49)</f>
        <v>0</v>
      </c>
      <c r="E45" s="9">
        <f>SUM(E46:E49)</f>
        <v>0</v>
      </c>
      <c r="F45" s="9">
        <f>SUM(F46:F49)</f>
        <v>0</v>
      </c>
      <c r="G45" s="9">
        <f>SUM(G46:G49)</f>
        <v>0</v>
      </c>
      <c r="H45" s="9">
        <f>SUM(H46:H49)</f>
        <v>0</v>
      </c>
      <c r="I45" s="8"/>
      <c r="J45" s="8"/>
      <c r="K45" s="8"/>
      <c r="L45" s="8"/>
      <c r="M45" s="8"/>
      <c r="N45" s="8"/>
    </row>
    <row r="46" spans="1:14" ht="15.75">
      <c r="A46" s="53"/>
      <c r="B46" s="52"/>
      <c r="C46" s="3" t="s">
        <v>5</v>
      </c>
      <c r="D46" s="9">
        <f>SUM(D98)</f>
        <v>0</v>
      </c>
      <c r="E46" s="9">
        <f>SUM(E98)</f>
        <v>0</v>
      </c>
      <c r="F46" s="9">
        <f>SUM(F98)</f>
        <v>0</v>
      </c>
      <c r="G46" s="9">
        <f>SUM(G98)</f>
        <v>0</v>
      </c>
      <c r="H46" s="9">
        <f>SUM(H98)</f>
        <v>0</v>
      </c>
      <c r="I46" s="8"/>
      <c r="J46" s="8"/>
      <c r="K46" s="8"/>
      <c r="L46" s="8"/>
      <c r="M46" s="8"/>
      <c r="N46" s="8"/>
    </row>
    <row r="47" spans="1:14" ht="26.25">
      <c r="A47" s="53"/>
      <c r="B47" s="52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3"/>
      <c r="B48" s="52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3"/>
      <c r="B49" s="52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3"/>
      <c r="B50" s="52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39027.6</v>
      </c>
      <c r="H50" s="21">
        <f>SUM(H51:H51)</f>
        <v>39027.6</v>
      </c>
      <c r="I50" s="8">
        <f aca="true" t="shared" si="0" ref="I50:I55">(G50/D50)*100</f>
        <v>97.56899999999999</v>
      </c>
      <c r="J50" s="8">
        <f aca="true" t="shared" si="1" ref="J50:J55">_xlfn.IFERROR((G50/E50)*100,0)</f>
        <v>0</v>
      </c>
      <c r="K50" s="8">
        <f aca="true" t="shared" si="2" ref="K50:K55">_xlfn.IFERROR((G50/F50)*100,0)</f>
        <v>0</v>
      </c>
      <c r="L50" s="8">
        <f aca="true" t="shared" si="3" ref="L50:L55">(H50/D50)*100</f>
        <v>97.56899999999999</v>
      </c>
      <c r="M50" s="8">
        <f aca="true" t="shared" si="4" ref="M50:M55">_xlfn.IFERROR((H50/E50)*100,0)</f>
        <v>0</v>
      </c>
      <c r="N50" s="8">
        <f aca="true" t="shared" si="5" ref="N50:N55">_xlfn.IFERROR((H50/F50)*100,0)</f>
        <v>0</v>
      </c>
    </row>
    <row r="51" spans="1:14" ht="26.25">
      <c r="A51" s="53"/>
      <c r="B51" s="52"/>
      <c r="C51" s="3" t="s">
        <v>2</v>
      </c>
      <c r="D51" s="9">
        <f>SUM(D103)</f>
        <v>40000</v>
      </c>
      <c r="E51" s="9"/>
      <c r="F51" s="9"/>
      <c r="G51" s="9">
        <f>SUM(G103)</f>
        <v>39027.6</v>
      </c>
      <c r="H51" s="21">
        <f>SUM(H103)</f>
        <v>39027.6</v>
      </c>
      <c r="I51" s="8">
        <f t="shared" si="0"/>
        <v>97.56899999999999</v>
      </c>
      <c r="J51" s="8">
        <f t="shared" si="1"/>
        <v>0</v>
      </c>
      <c r="K51" s="8">
        <f t="shared" si="2"/>
        <v>0</v>
      </c>
      <c r="L51" s="8">
        <f t="shared" si="3"/>
        <v>97.56899999999999</v>
      </c>
      <c r="M51" s="8">
        <f t="shared" si="4"/>
        <v>0</v>
      </c>
      <c r="N51" s="8">
        <f t="shared" si="5"/>
        <v>0</v>
      </c>
    </row>
    <row r="52" spans="1:14" ht="15.75">
      <c r="A52" s="53"/>
      <c r="B52" s="52" t="s">
        <v>33</v>
      </c>
      <c r="C52" s="3" t="s">
        <v>6</v>
      </c>
      <c r="D52" s="9">
        <f>SUM(D53:D53)</f>
        <v>268000</v>
      </c>
      <c r="E52" s="9"/>
      <c r="F52" s="9"/>
      <c r="G52" s="9">
        <f>SUM(G53:G53)</f>
        <v>260555.90000000002</v>
      </c>
      <c r="H52" s="21">
        <f>SUM(H53:H53)</f>
        <v>260555.90000000002</v>
      </c>
      <c r="I52" s="8">
        <f t="shared" si="0"/>
        <v>97.22235074626867</v>
      </c>
      <c r="J52" s="8">
        <f t="shared" si="1"/>
        <v>0</v>
      </c>
      <c r="K52" s="8">
        <f t="shared" si="2"/>
        <v>0</v>
      </c>
      <c r="L52" s="8">
        <f t="shared" si="3"/>
        <v>97.22235074626867</v>
      </c>
      <c r="M52" s="8">
        <f t="shared" si="4"/>
        <v>0</v>
      </c>
      <c r="N52" s="8">
        <f t="shared" si="5"/>
        <v>0</v>
      </c>
    </row>
    <row r="53" spans="1:14" ht="26.25">
      <c r="A53" s="53"/>
      <c r="B53" s="52"/>
      <c r="C53" s="3" t="s">
        <v>3</v>
      </c>
      <c r="D53" s="9">
        <f>SUM(D105)</f>
        <v>268000</v>
      </c>
      <c r="E53" s="9"/>
      <c r="F53" s="9"/>
      <c r="G53" s="9">
        <f>SUM(G105)</f>
        <v>260555.90000000002</v>
      </c>
      <c r="H53" s="21">
        <f>SUM(H105)</f>
        <v>260555.90000000002</v>
      </c>
      <c r="I53" s="8">
        <f t="shared" si="0"/>
        <v>97.22235074626867</v>
      </c>
      <c r="J53" s="8">
        <f t="shared" si="1"/>
        <v>0</v>
      </c>
      <c r="K53" s="8">
        <f t="shared" si="2"/>
        <v>0</v>
      </c>
      <c r="L53" s="8">
        <f t="shared" si="3"/>
        <v>97.22235074626867</v>
      </c>
      <c r="M53" s="8">
        <f t="shared" si="4"/>
        <v>0</v>
      </c>
      <c r="N53" s="8">
        <f t="shared" si="5"/>
        <v>0</v>
      </c>
    </row>
    <row r="54" spans="1:14" ht="54" customHeight="1">
      <c r="A54" s="53"/>
      <c r="B54" s="52" t="s">
        <v>34</v>
      </c>
      <c r="C54" s="3" t="s">
        <v>6</v>
      </c>
      <c r="D54" s="9">
        <f>SUM(D55:D55)</f>
        <v>6230150</v>
      </c>
      <c r="E54" s="9"/>
      <c r="F54" s="9"/>
      <c r="G54" s="9">
        <f>SUM(G55:G55)</f>
        <v>6195058.2</v>
      </c>
      <c r="H54" s="21">
        <f>SUM(H55:H55)</f>
        <v>6195058.2</v>
      </c>
      <c r="I54" s="8">
        <f t="shared" si="0"/>
        <v>99.43674229352423</v>
      </c>
      <c r="J54" s="8">
        <f t="shared" si="1"/>
        <v>0</v>
      </c>
      <c r="K54" s="8">
        <f t="shared" si="2"/>
        <v>0</v>
      </c>
      <c r="L54" s="8">
        <f t="shared" si="3"/>
        <v>99.43674229352423</v>
      </c>
      <c r="M54" s="8">
        <f t="shared" si="4"/>
        <v>0</v>
      </c>
      <c r="N54" s="8">
        <f t="shared" si="5"/>
        <v>0</v>
      </c>
    </row>
    <row r="55" spans="1:14" ht="51.75" customHeight="1">
      <c r="A55" s="53"/>
      <c r="B55" s="52"/>
      <c r="C55" s="3" t="s">
        <v>3</v>
      </c>
      <c r="D55" s="9">
        <f>SUM(D107)</f>
        <v>6230150</v>
      </c>
      <c r="E55" s="9"/>
      <c r="F55" s="9"/>
      <c r="G55" s="9">
        <f>SUM(G107)</f>
        <v>6195058.2</v>
      </c>
      <c r="H55" s="21">
        <f>SUM(H107)</f>
        <v>6195058.2</v>
      </c>
      <c r="I55" s="8">
        <f t="shared" si="0"/>
        <v>99.43674229352423</v>
      </c>
      <c r="J55" s="8">
        <f t="shared" si="1"/>
        <v>0</v>
      </c>
      <c r="K55" s="8">
        <f t="shared" si="2"/>
        <v>0</v>
      </c>
      <c r="L55" s="8">
        <f t="shared" si="3"/>
        <v>99.43674229352423</v>
      </c>
      <c r="M55" s="8">
        <f t="shared" si="4"/>
        <v>0</v>
      </c>
      <c r="N55" s="8">
        <f t="shared" si="5"/>
        <v>0</v>
      </c>
    </row>
    <row r="56" spans="1:14" ht="15.75">
      <c r="A56" s="53" t="s">
        <v>18</v>
      </c>
      <c r="B56" s="52"/>
      <c r="C56" s="3" t="s">
        <v>6</v>
      </c>
      <c r="D56" s="6">
        <f>SUM(D57:D60)</f>
        <v>0</v>
      </c>
      <c r="E56" s="6">
        <f>SUM(E57:E60)</f>
        <v>0</v>
      </c>
      <c r="F56" s="6">
        <f>SUM(F57:F60)</f>
        <v>0</v>
      </c>
      <c r="G56" s="6">
        <f>SUM(G57:G60)</f>
        <v>0</v>
      </c>
      <c r="H56" s="6">
        <f>SUM(H57:H60)</f>
        <v>0</v>
      </c>
      <c r="I56" s="8"/>
      <c r="J56" s="8"/>
      <c r="K56" s="8"/>
      <c r="L56" s="8"/>
      <c r="M56" s="8"/>
      <c r="N56" s="8"/>
    </row>
    <row r="57" spans="1:14" ht="15.75">
      <c r="A57" s="53"/>
      <c r="B57" s="52"/>
      <c r="C57" s="3" t="s">
        <v>5</v>
      </c>
      <c r="D57" s="9">
        <f>SUM(D62,D67)</f>
        <v>0</v>
      </c>
      <c r="E57" s="9">
        <f>SUM(E62,E67)</f>
        <v>0</v>
      </c>
      <c r="F57" s="9">
        <f>SUM(F62,F67)</f>
        <v>0</v>
      </c>
      <c r="G57" s="9">
        <f>SUM(G62,G67)</f>
        <v>0</v>
      </c>
      <c r="H57" s="9">
        <f>SUM(H62,H67)</f>
        <v>0</v>
      </c>
      <c r="I57" s="8"/>
      <c r="J57" s="8"/>
      <c r="K57" s="8"/>
      <c r="L57" s="8"/>
      <c r="M57" s="8"/>
      <c r="N57" s="8"/>
    </row>
    <row r="58" spans="1:14" ht="26.25">
      <c r="A58" s="53"/>
      <c r="B58" s="52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3"/>
      <c r="B59" s="52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3"/>
      <c r="B60" s="52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56" t="s">
        <v>35</v>
      </c>
      <c r="B61" s="52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56"/>
      <c r="B62" s="52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56"/>
      <c r="B63" s="52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56"/>
      <c r="B64" s="52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56"/>
      <c r="B65" s="52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56"/>
      <c r="B66" s="52" t="s">
        <v>31</v>
      </c>
      <c r="C66" s="3" t="s">
        <v>6</v>
      </c>
      <c r="D66" s="9">
        <f>SUM(D67:D70)</f>
        <v>0</v>
      </c>
      <c r="E66" s="9">
        <f>SUM(E67:E70)</f>
        <v>0</v>
      </c>
      <c r="F66" s="9">
        <f>SUM(F67:F70)</f>
        <v>0</v>
      </c>
      <c r="G66" s="9">
        <f>SUM(G67:G70)</f>
        <v>0</v>
      </c>
      <c r="H66" s="9">
        <f>SUM(H67:H70)</f>
        <v>0</v>
      </c>
      <c r="I66" s="8"/>
      <c r="J66" s="8"/>
      <c r="K66" s="8"/>
      <c r="L66" s="8"/>
      <c r="M66" s="8"/>
      <c r="N66" s="8"/>
    </row>
    <row r="67" spans="1:14" ht="15.75">
      <c r="A67" s="56"/>
      <c r="B67" s="52"/>
      <c r="C67" s="3" t="s">
        <v>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8"/>
      <c r="J67" s="8"/>
      <c r="K67" s="8"/>
      <c r="L67" s="8"/>
      <c r="M67" s="8"/>
      <c r="N67" s="8"/>
    </row>
    <row r="68" spans="1:14" ht="26.25">
      <c r="A68" s="56"/>
      <c r="B68" s="52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56"/>
      <c r="B69" s="52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56"/>
      <c r="B70" s="52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3" t="s">
        <v>19</v>
      </c>
      <c r="B71" s="52"/>
      <c r="C71" s="3" t="s">
        <v>6</v>
      </c>
      <c r="D71" s="6">
        <f>SUM(D72:D75)</f>
        <v>6539112.9</v>
      </c>
      <c r="E71" s="6">
        <f>SUM(E72:E75)</f>
        <v>962.9</v>
      </c>
      <c r="F71" s="6">
        <f>SUM(F72:F75)</f>
        <v>962.9</v>
      </c>
      <c r="G71" s="6">
        <f>SUM(G72:G75)</f>
        <v>6495602.061000001</v>
      </c>
      <c r="H71" s="19">
        <f>SUM(H72:H75)</f>
        <v>6495602.061000001</v>
      </c>
      <c r="I71" s="8">
        <f>(G71/D71)*100</f>
        <v>99.3346063959226</v>
      </c>
      <c r="J71" s="8">
        <f>(G71/E71)*100</f>
        <v>674587.3985876</v>
      </c>
      <c r="K71" s="8">
        <f>(G71/F71)*100</f>
        <v>674587.3985876</v>
      </c>
      <c r="L71" s="8">
        <f>(H71/D71)*100</f>
        <v>99.3346063959226</v>
      </c>
      <c r="M71" s="8">
        <f>(H71/E71)*100</f>
        <v>674587.3985876</v>
      </c>
      <c r="N71" s="8">
        <f>(H71/F71)*100</f>
        <v>674587.3985876</v>
      </c>
    </row>
    <row r="72" spans="1:14" ht="15.75">
      <c r="A72" s="53"/>
      <c r="B72" s="52"/>
      <c r="C72" s="3" t="s">
        <v>5</v>
      </c>
      <c r="D72" s="9">
        <f>SUM(D78,D83,D88,D93,D98)</f>
        <v>962.9</v>
      </c>
      <c r="E72" s="9">
        <f>SUM(E78,E83,E88,E93,E98)</f>
        <v>962.9</v>
      </c>
      <c r="F72" s="9">
        <f>SUM(F78,F83,F88,F93,F98)</f>
        <v>962.9</v>
      </c>
      <c r="G72" s="9">
        <f>SUM(G78,G83,G88,G93,G98)</f>
        <v>960.361</v>
      </c>
      <c r="H72" s="9">
        <f>SUM(H78,H83,H88,H93,H98)</f>
        <v>960.361</v>
      </c>
      <c r="I72" s="8">
        <f>(G72/D72)*100</f>
        <v>99.73631737459758</v>
      </c>
      <c r="J72" s="8">
        <f>(G72/E72)*100</f>
        <v>99.73631737459758</v>
      </c>
      <c r="K72" s="8">
        <f>(G72/F72)*100</f>
        <v>99.73631737459758</v>
      </c>
      <c r="L72" s="8">
        <f>(H72/D72)*100</f>
        <v>99.73631737459758</v>
      </c>
      <c r="M72" s="8">
        <f>(H72/E72)*100</f>
        <v>99.73631737459758</v>
      </c>
      <c r="N72" s="8">
        <f>(H72/F72)*100</f>
        <v>99.73631737459758</v>
      </c>
    </row>
    <row r="73" spans="1:14" ht="26.25">
      <c r="A73" s="53"/>
      <c r="B73" s="52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3"/>
      <c r="B74" s="52"/>
      <c r="C74" s="3" t="s">
        <v>2</v>
      </c>
      <c r="D74" s="9">
        <f>SUM(D80,D85,D90,D95,D100,D103)</f>
        <v>40000</v>
      </c>
      <c r="E74" s="9"/>
      <c r="F74" s="9"/>
      <c r="G74" s="9">
        <f>SUM(G80,G85,G90,G95,G100,G103)</f>
        <v>39027.6</v>
      </c>
      <c r="H74" s="21">
        <f>SUM(H80,H85,H90,H95,H100,H103)</f>
        <v>39027.6</v>
      </c>
      <c r="I74" s="8">
        <f>(G74/D74)*100</f>
        <v>97.56899999999999</v>
      </c>
      <c r="J74" s="8">
        <f>_xlfn.IFERROR((G74/E74)*100,0)</f>
        <v>0</v>
      </c>
      <c r="K74" s="8">
        <f>_xlfn.IFERROR((G74/F74)*100,0)</f>
        <v>0</v>
      </c>
      <c r="L74" s="8">
        <f>(H74/D74)*100</f>
        <v>97.56899999999999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3"/>
      <c r="B75" s="52"/>
      <c r="C75" s="3" t="s">
        <v>3</v>
      </c>
      <c r="D75" s="9">
        <f>SUM(D81,D86,D91,D96,D101,D105,D107)</f>
        <v>6498150</v>
      </c>
      <c r="E75" s="9"/>
      <c r="F75" s="9"/>
      <c r="G75" s="9">
        <f>SUM(G81,G86,G91,G96,G101,G105,G107)</f>
        <v>6455614.100000001</v>
      </c>
      <c r="H75" s="21">
        <f>SUM(H81,H86,H91,H96,H101,H105,H107)</f>
        <v>6455614.100000001</v>
      </c>
      <c r="I75" s="8">
        <f>(G75/D75)*100</f>
        <v>99.34541523356648</v>
      </c>
      <c r="J75" s="8">
        <f>_xlfn.IFERROR((G75/E75)*100,0)</f>
        <v>0</v>
      </c>
      <c r="K75" s="8">
        <f>_xlfn.IFERROR((G75/F75)*100,0)</f>
        <v>0</v>
      </c>
      <c r="L75" s="8">
        <f>(H75/D75)*100</f>
        <v>99.34541523356648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3"/>
      <c r="B76" s="59" t="s">
        <v>29</v>
      </c>
      <c r="C76" s="59"/>
      <c r="D76" s="59"/>
      <c r="E76" s="59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3"/>
      <c r="B77" s="52" t="s">
        <v>4</v>
      </c>
      <c r="C77" s="3" t="s">
        <v>6</v>
      </c>
      <c r="D77" s="9">
        <f>SUM(D78:D81)</f>
        <v>0</v>
      </c>
      <c r="E77" s="9">
        <f>SUM(E78:E81)</f>
        <v>0</v>
      </c>
      <c r="F77" s="9">
        <f>SUM(F78:F81)</f>
        <v>0</v>
      </c>
      <c r="G77" s="9">
        <f>SUM(G78:G81)</f>
        <v>0</v>
      </c>
      <c r="H77" s="9">
        <f>SUM(H78:H81)</f>
        <v>0</v>
      </c>
      <c r="I77" s="8"/>
      <c r="J77" s="8"/>
      <c r="K77" s="8"/>
      <c r="L77" s="8"/>
      <c r="M77" s="8"/>
      <c r="N77" s="8"/>
    </row>
    <row r="78" spans="1:14" ht="15.75">
      <c r="A78" s="53"/>
      <c r="B78" s="52"/>
      <c r="C78" s="3" t="s">
        <v>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8"/>
      <c r="J78" s="8"/>
      <c r="K78" s="8"/>
      <c r="L78" s="8"/>
      <c r="M78" s="8"/>
      <c r="N78" s="8"/>
    </row>
    <row r="79" spans="1:14" ht="26.25">
      <c r="A79" s="53"/>
      <c r="B79" s="52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3"/>
      <c r="B80" s="52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3"/>
      <c r="B81" s="52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3"/>
      <c r="B82" s="52" t="s">
        <v>21</v>
      </c>
      <c r="C82" s="3" t="s">
        <v>6</v>
      </c>
      <c r="D82" s="9">
        <f>SUM(D83:D86)</f>
        <v>793.5</v>
      </c>
      <c r="E82" s="9">
        <f>SUM(E83:E86)</f>
        <v>793.5</v>
      </c>
      <c r="F82" s="9">
        <f>SUM(F83:F86)</f>
        <v>793.5</v>
      </c>
      <c r="G82" s="9">
        <f>SUM(G83:G86)</f>
        <v>790.961</v>
      </c>
      <c r="H82" s="9">
        <f>SUM(H83:H86)</f>
        <v>790.961</v>
      </c>
      <c r="I82" s="8">
        <f>(G82/D82)*100</f>
        <v>99.68002520478892</v>
      </c>
      <c r="J82" s="8">
        <f>(G82/E82)*100</f>
        <v>99.68002520478892</v>
      </c>
      <c r="K82" s="8">
        <f>(G82/F82)*100</f>
        <v>99.68002520478892</v>
      </c>
      <c r="L82" s="8">
        <f>(H82/D82)*100</f>
        <v>99.68002520478892</v>
      </c>
      <c r="M82" s="8">
        <f>(H82/E82)*100</f>
        <v>99.68002520478892</v>
      </c>
      <c r="N82" s="8">
        <f>(H82/F82)*100</f>
        <v>99.68002520478892</v>
      </c>
    </row>
    <row r="83" spans="1:14" ht="15.75">
      <c r="A83" s="53"/>
      <c r="B83" s="52"/>
      <c r="C83" s="3" t="s">
        <v>5</v>
      </c>
      <c r="D83" s="9">
        <f>D134</f>
        <v>793.5</v>
      </c>
      <c r="E83" s="9">
        <f>E134</f>
        <v>793.5</v>
      </c>
      <c r="F83" s="9">
        <f>F134</f>
        <v>793.5</v>
      </c>
      <c r="G83" s="9">
        <f>G134</f>
        <v>790.961</v>
      </c>
      <c r="H83" s="9">
        <f>H134</f>
        <v>790.961</v>
      </c>
      <c r="I83" s="8">
        <f>(G83/D83)*100</f>
        <v>99.68002520478892</v>
      </c>
      <c r="J83" s="8">
        <f>(G83/E83)*100</f>
        <v>99.68002520478892</v>
      </c>
      <c r="K83" s="8">
        <f>(G83/F83)*100</f>
        <v>99.68002520478892</v>
      </c>
      <c r="L83" s="8">
        <f>(H83/D83)*100</f>
        <v>99.68002520478892</v>
      </c>
      <c r="M83" s="8">
        <f>(H83/E83)*100</f>
        <v>99.68002520478892</v>
      </c>
      <c r="N83" s="8">
        <f>(H83/F83)*100</f>
        <v>99.68002520478892</v>
      </c>
    </row>
    <row r="84" spans="1:14" ht="26.25">
      <c r="A84" s="53"/>
      <c r="B84" s="52"/>
      <c r="C84" s="3" t="s">
        <v>1</v>
      </c>
      <c r="D84" s="9"/>
      <c r="E84" s="9"/>
      <c r="F84" s="9"/>
      <c r="G84" s="9"/>
      <c r="H84" s="21"/>
      <c r="I84" s="8"/>
      <c r="J84" s="8"/>
      <c r="K84" s="8"/>
      <c r="L84" s="8"/>
      <c r="M84" s="8"/>
      <c r="N84" s="8"/>
    </row>
    <row r="85" spans="1:14" ht="26.25">
      <c r="A85" s="53"/>
      <c r="B85" s="52"/>
      <c r="C85" s="3" t="s">
        <v>2</v>
      </c>
      <c r="D85" s="9"/>
      <c r="E85" s="9"/>
      <c r="F85" s="9"/>
      <c r="G85" s="9"/>
      <c r="H85" s="21"/>
      <c r="I85" s="8"/>
      <c r="J85" s="8"/>
      <c r="K85" s="8"/>
      <c r="L85" s="8"/>
      <c r="M85" s="8"/>
      <c r="N85" s="8"/>
    </row>
    <row r="86" spans="1:14" ht="26.25">
      <c r="A86" s="53"/>
      <c r="B86" s="52"/>
      <c r="C86" s="3" t="s">
        <v>3</v>
      </c>
      <c r="D86" s="9"/>
      <c r="E86" s="9"/>
      <c r="F86" s="9"/>
      <c r="G86" s="9"/>
      <c r="H86" s="21"/>
      <c r="I86" s="8"/>
      <c r="J86" s="8"/>
      <c r="K86" s="8"/>
      <c r="L86" s="8"/>
      <c r="M86" s="8"/>
      <c r="N86" s="8"/>
    </row>
    <row r="87" spans="1:14" ht="15.75">
      <c r="A87" s="53"/>
      <c r="B87" s="52" t="s">
        <v>22</v>
      </c>
      <c r="C87" s="3" t="s">
        <v>6</v>
      </c>
      <c r="D87" s="9">
        <f>SUM(D88:D91)</f>
        <v>0</v>
      </c>
      <c r="E87" s="9">
        <f>SUM(E88:E91)</f>
        <v>0</v>
      </c>
      <c r="F87" s="9">
        <f>SUM(F88:F91)</f>
        <v>0</v>
      </c>
      <c r="G87" s="9">
        <f>SUM(G88:G91)</f>
        <v>0</v>
      </c>
      <c r="H87" s="9">
        <f>SUM(H88:H91)</f>
        <v>0</v>
      </c>
      <c r="I87" s="8"/>
      <c r="J87" s="8"/>
      <c r="K87" s="8"/>
      <c r="L87" s="8"/>
      <c r="M87" s="8"/>
      <c r="N87" s="8"/>
    </row>
    <row r="88" spans="1:14" ht="15.75">
      <c r="A88" s="53"/>
      <c r="B88" s="52"/>
      <c r="C88" s="3" t="s">
        <v>5</v>
      </c>
      <c r="D88" s="9">
        <f>D139</f>
        <v>0</v>
      </c>
      <c r="E88" s="9">
        <f>E139</f>
        <v>0</v>
      </c>
      <c r="F88" s="9">
        <f>F139</f>
        <v>0</v>
      </c>
      <c r="G88" s="9">
        <f>G139</f>
        <v>0</v>
      </c>
      <c r="H88" s="9">
        <f>H139</f>
        <v>0</v>
      </c>
      <c r="I88" s="8"/>
      <c r="J88" s="8"/>
      <c r="K88" s="8"/>
      <c r="L88" s="8"/>
      <c r="M88" s="8"/>
      <c r="N88" s="8"/>
    </row>
    <row r="89" spans="1:14" ht="26.25">
      <c r="A89" s="53"/>
      <c r="B89" s="52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3"/>
      <c r="B90" s="52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3"/>
      <c r="B91" s="52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3"/>
      <c r="B92" s="52" t="s">
        <v>23</v>
      </c>
      <c r="C92" s="3" t="s">
        <v>6</v>
      </c>
      <c r="D92" s="9">
        <f>SUM(D93:D96)</f>
        <v>169.4</v>
      </c>
      <c r="E92" s="9">
        <f>SUM(E93:E96)</f>
        <v>169.4</v>
      </c>
      <c r="F92" s="9">
        <f>SUM(F93:F96)</f>
        <v>169.4</v>
      </c>
      <c r="G92" s="9">
        <f>SUM(G93:G96)</f>
        <v>169.4</v>
      </c>
      <c r="H92" s="9">
        <f>SUM(H93:H96)</f>
        <v>169.4</v>
      </c>
      <c r="I92" s="8">
        <f>_xlfn.IFERROR((G92/D92)*100,0)</f>
        <v>100</v>
      </c>
      <c r="J92" s="8">
        <f>(G92/E92)*100</f>
        <v>100</v>
      </c>
      <c r="K92" s="8">
        <f>(G92/F92)*100</f>
        <v>100</v>
      </c>
      <c r="L92" s="8">
        <f>_xlfn.IFERROR((H92/D92)*100,0)</f>
        <v>100</v>
      </c>
      <c r="M92" s="8">
        <f>(H92/E92)*100</f>
        <v>100</v>
      </c>
      <c r="N92" s="8">
        <f>(H92/F92)*100</f>
        <v>100</v>
      </c>
    </row>
    <row r="93" spans="1:14" ht="15.75">
      <c r="A93" s="53"/>
      <c r="B93" s="52"/>
      <c r="C93" s="3" t="s">
        <v>5</v>
      </c>
      <c r="D93" s="9">
        <f>D144</f>
        <v>169.4</v>
      </c>
      <c r="E93" s="9">
        <f>E144</f>
        <v>169.4</v>
      </c>
      <c r="F93" s="9">
        <f>F144</f>
        <v>169.4</v>
      </c>
      <c r="G93" s="9">
        <f>G144</f>
        <v>169.4</v>
      </c>
      <c r="H93" s="9">
        <f>H144</f>
        <v>169.4</v>
      </c>
      <c r="I93" s="8">
        <f>_xlfn.IFERROR((G93/D93)*100,0)</f>
        <v>100</v>
      </c>
      <c r="J93" s="8">
        <f>(G93/E93)*100</f>
        <v>100</v>
      </c>
      <c r="K93" s="8">
        <f>(G93/F93)*100</f>
        <v>100</v>
      </c>
      <c r="L93" s="8">
        <f>_xlfn.IFERROR((H93/D93)*100,0)</f>
        <v>100</v>
      </c>
      <c r="M93" s="8">
        <f>(H93/E93)*100</f>
        <v>100</v>
      </c>
      <c r="N93" s="8">
        <f>(H93/F93)*100</f>
        <v>100</v>
      </c>
    </row>
    <row r="94" spans="1:14" ht="26.25">
      <c r="A94" s="53"/>
      <c r="B94" s="52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3"/>
      <c r="B95" s="52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3"/>
      <c r="B96" s="52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3"/>
      <c r="B97" s="52" t="s">
        <v>24</v>
      </c>
      <c r="C97" s="3" t="s">
        <v>6</v>
      </c>
      <c r="D97" s="9">
        <f>SUM(D98:D101)</f>
        <v>0</v>
      </c>
      <c r="E97" s="9">
        <f>SUM(E98:E101)</f>
        <v>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/>
      <c r="J97" s="8"/>
      <c r="K97" s="8"/>
      <c r="L97" s="8"/>
      <c r="M97" s="8"/>
      <c r="N97" s="8"/>
    </row>
    <row r="98" spans="1:14" ht="15.75">
      <c r="A98" s="53"/>
      <c r="B98" s="52"/>
      <c r="C98" s="3" t="s">
        <v>5</v>
      </c>
      <c r="D98" s="9">
        <f>D149</f>
        <v>0</v>
      </c>
      <c r="E98" s="9">
        <f>E149</f>
        <v>0</v>
      </c>
      <c r="F98" s="9">
        <f>F149</f>
        <v>0</v>
      </c>
      <c r="G98" s="9">
        <f>G149</f>
        <v>0</v>
      </c>
      <c r="H98" s="9">
        <f>H149</f>
        <v>0</v>
      </c>
      <c r="I98" s="8"/>
      <c r="J98" s="8"/>
      <c r="K98" s="8"/>
      <c r="L98" s="8"/>
      <c r="M98" s="8"/>
      <c r="N98" s="8"/>
    </row>
    <row r="99" spans="1:14" ht="26.25">
      <c r="A99" s="53"/>
      <c r="B99" s="52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3"/>
      <c r="B100" s="52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3"/>
      <c r="B101" s="52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3"/>
      <c r="B102" s="52" t="s">
        <v>32</v>
      </c>
      <c r="C102" s="3" t="s">
        <v>6</v>
      </c>
      <c r="D102" s="9">
        <f>SUM(D103:D103)</f>
        <v>40000</v>
      </c>
      <c r="E102" s="9"/>
      <c r="F102" s="9"/>
      <c r="G102" s="9">
        <f>SUM(G103:G103)</f>
        <v>39027.6</v>
      </c>
      <c r="H102" s="21">
        <f>SUM(H103:H103)</f>
        <v>39027.6</v>
      </c>
      <c r="I102" s="8">
        <f aca="true" t="shared" si="6" ref="I102:I108">(G102/D102)*100</f>
        <v>97.56899999999999</v>
      </c>
      <c r="J102" s="8">
        <f aca="true" t="shared" si="7" ref="J102:J108">_xlfn.IFERROR((G102/E102)*100,0)</f>
        <v>0</v>
      </c>
      <c r="K102" s="8">
        <f aca="true" t="shared" si="8" ref="K102:K108">_xlfn.IFERROR((G102/F102)*100,0)</f>
        <v>0</v>
      </c>
      <c r="L102" s="8">
        <f aca="true" t="shared" si="9" ref="L102:L108">(H102/D102)*100</f>
        <v>97.56899999999999</v>
      </c>
      <c r="M102" s="8">
        <f aca="true" t="shared" si="10" ref="M102:M108">_xlfn.IFERROR((H102/E102)*100,0)</f>
        <v>0</v>
      </c>
      <c r="N102" s="8">
        <f aca="true" t="shared" si="11" ref="N102:N108">_xlfn.IFERROR((H102/F102)*100,0)</f>
        <v>0</v>
      </c>
    </row>
    <row r="103" spans="1:14" ht="26.25">
      <c r="A103" s="53"/>
      <c r="B103" s="52"/>
      <c r="C103" s="3" t="s">
        <v>2</v>
      </c>
      <c r="D103" s="9">
        <f>SUM(D111,D116,D121,D126,D131,D136,D141,D146,D151,D156)</f>
        <v>40000</v>
      </c>
      <c r="E103" s="9"/>
      <c r="F103" s="9"/>
      <c r="G103" s="9">
        <f>SUM(G111,G116,G121,G126,G131,G136,G141,G146,G151,G156)</f>
        <v>39027.6</v>
      </c>
      <c r="H103" s="21">
        <f>SUM(H111,H116,H121,H126,H131,H136,H141,H146,H151,H156)</f>
        <v>39027.6</v>
      </c>
      <c r="I103" s="8">
        <f t="shared" si="6"/>
        <v>97.56899999999999</v>
      </c>
      <c r="J103" s="8">
        <f t="shared" si="7"/>
        <v>0</v>
      </c>
      <c r="K103" s="8">
        <f t="shared" si="8"/>
        <v>0</v>
      </c>
      <c r="L103" s="8">
        <f t="shared" si="9"/>
        <v>97.56899999999999</v>
      </c>
      <c r="M103" s="8">
        <f t="shared" si="10"/>
        <v>0</v>
      </c>
      <c r="N103" s="8">
        <f t="shared" si="11"/>
        <v>0</v>
      </c>
    </row>
    <row r="104" spans="1:14" ht="15.75">
      <c r="A104" s="53"/>
      <c r="B104" s="52" t="s">
        <v>33</v>
      </c>
      <c r="C104" s="3" t="s">
        <v>6</v>
      </c>
      <c r="D104" s="9">
        <f>SUM(D105:D105)</f>
        <v>268000</v>
      </c>
      <c r="E104" s="9"/>
      <c r="F104" s="9"/>
      <c r="G104" s="9">
        <f>SUM(G105:G105)</f>
        <v>260555.90000000002</v>
      </c>
      <c r="H104" s="21">
        <f>SUM(H105:H105)</f>
        <v>260555.90000000002</v>
      </c>
      <c r="I104" s="8">
        <f t="shared" si="6"/>
        <v>97.22235074626867</v>
      </c>
      <c r="J104" s="8">
        <f t="shared" si="7"/>
        <v>0</v>
      </c>
      <c r="K104" s="8">
        <f t="shared" si="8"/>
        <v>0</v>
      </c>
      <c r="L104" s="8">
        <f t="shared" si="9"/>
        <v>97.22235074626867</v>
      </c>
      <c r="M104" s="8">
        <f t="shared" si="10"/>
        <v>0</v>
      </c>
      <c r="N104" s="8">
        <f t="shared" si="11"/>
        <v>0</v>
      </c>
    </row>
    <row r="105" spans="1:14" ht="26.25">
      <c r="A105" s="53"/>
      <c r="B105" s="52"/>
      <c r="C105" s="3" t="s">
        <v>3</v>
      </c>
      <c r="D105" s="9">
        <f>SUM(D112,D117,D122,D157)</f>
        <v>268000</v>
      </c>
      <c r="E105" s="9"/>
      <c r="F105" s="9"/>
      <c r="G105" s="9">
        <f>SUM(G112,G117,G122,G157)</f>
        <v>260555.90000000002</v>
      </c>
      <c r="H105" s="21">
        <f>SUM(H112,H117,H122,H157)</f>
        <v>260555.90000000002</v>
      </c>
      <c r="I105" s="8">
        <f t="shared" si="6"/>
        <v>97.22235074626867</v>
      </c>
      <c r="J105" s="8">
        <f t="shared" si="7"/>
        <v>0</v>
      </c>
      <c r="K105" s="8">
        <f t="shared" si="8"/>
        <v>0</v>
      </c>
      <c r="L105" s="8">
        <f t="shared" si="9"/>
        <v>97.22235074626867</v>
      </c>
      <c r="M105" s="8">
        <f t="shared" si="10"/>
        <v>0</v>
      </c>
      <c r="N105" s="8">
        <f t="shared" si="11"/>
        <v>0</v>
      </c>
    </row>
    <row r="106" spans="1:14" ht="47.25" customHeight="1">
      <c r="A106" s="53"/>
      <c r="B106" s="52" t="s">
        <v>37</v>
      </c>
      <c r="C106" s="3" t="s">
        <v>6</v>
      </c>
      <c r="D106" s="9">
        <f>SUM(D107:D107)</f>
        <v>6230150</v>
      </c>
      <c r="E106" s="9"/>
      <c r="F106" s="9"/>
      <c r="G106" s="9">
        <f>SUM(G107:G107)</f>
        <v>6195058.2</v>
      </c>
      <c r="H106" s="21">
        <f>SUM(H107:H107)</f>
        <v>6195058.2</v>
      </c>
      <c r="I106" s="8">
        <f t="shared" si="6"/>
        <v>99.43674229352423</v>
      </c>
      <c r="J106" s="8">
        <f t="shared" si="7"/>
        <v>0</v>
      </c>
      <c r="K106" s="8">
        <f t="shared" si="8"/>
        <v>0</v>
      </c>
      <c r="L106" s="8">
        <f t="shared" si="9"/>
        <v>99.43674229352423</v>
      </c>
      <c r="M106" s="8">
        <f t="shared" si="10"/>
        <v>0</v>
      </c>
      <c r="N106" s="8">
        <f t="shared" si="11"/>
        <v>0</v>
      </c>
    </row>
    <row r="107" spans="1:14" ht="32.25" customHeight="1">
      <c r="A107" s="53"/>
      <c r="B107" s="52"/>
      <c r="C107" s="3" t="s">
        <v>3</v>
      </c>
      <c r="D107" s="9">
        <f>SUM(D127,D132)</f>
        <v>6230150</v>
      </c>
      <c r="E107" s="9"/>
      <c r="F107" s="9"/>
      <c r="G107" s="9">
        <f>SUM(G127,G132)</f>
        <v>6195058.2</v>
      </c>
      <c r="H107" s="21">
        <f>SUM(H127,H132)</f>
        <v>6195058.2</v>
      </c>
      <c r="I107" s="8">
        <f t="shared" si="6"/>
        <v>99.43674229352423</v>
      </c>
      <c r="J107" s="8">
        <f t="shared" si="7"/>
        <v>0</v>
      </c>
      <c r="K107" s="8">
        <f t="shared" si="8"/>
        <v>0</v>
      </c>
      <c r="L107" s="8">
        <f t="shared" si="9"/>
        <v>99.43674229352423</v>
      </c>
      <c r="M107" s="8">
        <f t="shared" si="10"/>
        <v>0</v>
      </c>
      <c r="N107" s="8">
        <f t="shared" si="11"/>
        <v>0</v>
      </c>
    </row>
    <row r="108" spans="1:14" ht="15.75">
      <c r="A108" s="56" t="s">
        <v>38</v>
      </c>
      <c r="B108" s="52" t="s">
        <v>20</v>
      </c>
      <c r="C108" s="3" t="s">
        <v>6</v>
      </c>
      <c r="D108" s="9">
        <f>SUM(D109:D112)</f>
        <v>195000</v>
      </c>
      <c r="E108" s="9"/>
      <c r="F108" s="9"/>
      <c r="G108" s="9">
        <f>SUM(G109:G112)</f>
        <v>186840.30000000002</v>
      </c>
      <c r="H108" s="21">
        <f>SUM(H109:H112)</f>
        <v>186840.30000000002</v>
      </c>
      <c r="I108" s="8">
        <f t="shared" si="6"/>
        <v>95.81553846153848</v>
      </c>
      <c r="J108" s="8">
        <f t="shared" si="7"/>
        <v>0</v>
      </c>
      <c r="K108" s="8">
        <f t="shared" si="8"/>
        <v>0</v>
      </c>
      <c r="L108" s="8">
        <f t="shared" si="9"/>
        <v>95.81553846153848</v>
      </c>
      <c r="M108" s="8">
        <f t="shared" si="10"/>
        <v>0</v>
      </c>
      <c r="N108" s="8">
        <f t="shared" si="11"/>
        <v>0</v>
      </c>
    </row>
    <row r="109" spans="1:14" ht="15.75">
      <c r="A109" s="56"/>
      <c r="B109" s="52"/>
      <c r="C109" s="3" t="s">
        <v>5</v>
      </c>
      <c r="D109" s="9"/>
      <c r="E109" s="9"/>
      <c r="F109" s="9"/>
      <c r="G109" s="8"/>
      <c r="H109" s="21"/>
      <c r="I109" s="8"/>
      <c r="J109" s="8"/>
      <c r="K109" s="8"/>
      <c r="L109" s="8"/>
      <c r="M109" s="8"/>
      <c r="N109" s="8"/>
    </row>
    <row r="110" spans="1:14" ht="26.25">
      <c r="A110" s="56"/>
      <c r="B110" s="52"/>
      <c r="C110" s="3" t="s">
        <v>1</v>
      </c>
      <c r="D110" s="9"/>
      <c r="E110" s="9"/>
      <c r="F110" s="9"/>
      <c r="G110" s="8"/>
      <c r="H110" s="21"/>
      <c r="I110" s="8"/>
      <c r="J110" s="8"/>
      <c r="K110" s="8"/>
      <c r="L110" s="8"/>
      <c r="M110" s="8"/>
      <c r="N110" s="8"/>
    </row>
    <row r="111" spans="1:14" ht="26.25">
      <c r="A111" s="56"/>
      <c r="B111" s="52"/>
      <c r="C111" s="3" t="s">
        <v>2</v>
      </c>
      <c r="D111" s="9">
        <v>15000</v>
      </c>
      <c r="E111" s="9"/>
      <c r="F111" s="9"/>
      <c r="G111" s="9">
        <v>14500.1</v>
      </c>
      <c r="H111" s="21">
        <v>14500.1</v>
      </c>
      <c r="I111" s="8">
        <f>(G111/D111)*100</f>
        <v>96.66733333333333</v>
      </c>
      <c r="J111" s="8">
        <f>_xlfn.IFERROR((G111/E111)*100,0)</f>
        <v>0</v>
      </c>
      <c r="K111" s="8">
        <f>_xlfn.IFERROR((G111/F111)*100,0)</f>
        <v>0</v>
      </c>
      <c r="L111" s="8">
        <f>(H111/D111)*100</f>
        <v>96.66733333333333</v>
      </c>
      <c r="M111" s="8">
        <f>_xlfn.IFERROR((H111/E111)*100,0)</f>
        <v>0</v>
      </c>
      <c r="N111" s="8">
        <f>_xlfn.IFERROR((H111/F111)*100,0)</f>
        <v>0</v>
      </c>
    </row>
    <row r="112" spans="1:14" ht="26.25">
      <c r="A112" s="56"/>
      <c r="B112" s="52"/>
      <c r="C112" s="3" t="s">
        <v>3</v>
      </c>
      <c r="D112" s="9">
        <v>180000</v>
      </c>
      <c r="E112" s="9"/>
      <c r="F112" s="9"/>
      <c r="G112" s="9">
        <v>172340.2</v>
      </c>
      <c r="H112" s="9">
        <v>172340.2</v>
      </c>
      <c r="I112" s="8">
        <f>(G112/D112)*100</f>
        <v>95.74455555555556</v>
      </c>
      <c r="J112" s="8">
        <f>_xlfn.IFERROR((G112/E112)*100,0)</f>
        <v>0</v>
      </c>
      <c r="K112" s="8">
        <f>_xlfn.IFERROR((G112/F112)*100,0)</f>
        <v>0</v>
      </c>
      <c r="L112" s="8">
        <f>(H112/D112)*100</f>
        <v>95.74455555555556</v>
      </c>
      <c r="M112" s="8">
        <f>_xlfn.IFERROR((H112/E112)*100,0)</f>
        <v>0</v>
      </c>
      <c r="N112" s="8">
        <f>_xlfn.IFERROR((H112/F112)*100,0)</f>
        <v>0</v>
      </c>
    </row>
    <row r="113" spans="1:14" ht="15.75">
      <c r="A113" s="56" t="s">
        <v>39</v>
      </c>
      <c r="B113" s="52" t="s">
        <v>20</v>
      </c>
      <c r="C113" s="3" t="s">
        <v>6</v>
      </c>
      <c r="D113" s="9">
        <f>SUM(D114:D117)</f>
        <v>75000</v>
      </c>
      <c r="E113" s="9"/>
      <c r="F113" s="9"/>
      <c r="G113" s="9">
        <f>SUM(G114:G117)</f>
        <v>74025.7</v>
      </c>
      <c r="H113" s="21">
        <f>SUM(H114:H117)</f>
        <v>74025.7</v>
      </c>
      <c r="I113" s="8">
        <f>(G113/D113)*100</f>
        <v>98.70093333333332</v>
      </c>
      <c r="J113" s="8">
        <f>_xlfn.IFERROR((G113/E113)*100,0)</f>
        <v>0</v>
      </c>
      <c r="K113" s="8">
        <f>_xlfn.IFERROR((G113/F113)*100,0)</f>
        <v>0</v>
      </c>
      <c r="L113" s="8">
        <f>(H113/D113)*100</f>
        <v>98.70093333333332</v>
      </c>
      <c r="M113" s="8">
        <f>_xlfn.IFERROR((H113/E113)*100,0)</f>
        <v>0</v>
      </c>
      <c r="N113" s="8">
        <f>_xlfn.IFERROR((H113/F113)*100,0)</f>
        <v>0</v>
      </c>
    </row>
    <row r="114" spans="1:14" ht="15.75">
      <c r="A114" s="56"/>
      <c r="B114" s="52"/>
      <c r="C114" s="3" t="s">
        <v>5</v>
      </c>
      <c r="D114" s="9"/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56"/>
      <c r="B115" s="52"/>
      <c r="C115" s="3" t="s">
        <v>1</v>
      </c>
      <c r="D115" s="9"/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56"/>
      <c r="B116" s="52"/>
      <c r="C116" s="3" t="s">
        <v>2</v>
      </c>
      <c r="D116" s="9">
        <v>15000</v>
      </c>
      <c r="E116" s="9"/>
      <c r="F116" s="9"/>
      <c r="G116" s="9">
        <v>14720</v>
      </c>
      <c r="H116" s="21">
        <v>14720</v>
      </c>
      <c r="I116" s="8">
        <f>(G116/D116)*100</f>
        <v>98.13333333333333</v>
      </c>
      <c r="J116" s="8">
        <f>_xlfn.IFERROR((G116/E116)*100,0)</f>
        <v>0</v>
      </c>
      <c r="K116" s="8">
        <f>_xlfn.IFERROR((G116/F116)*100,0)</f>
        <v>0</v>
      </c>
      <c r="L116" s="8">
        <f>(H116/D116)*100</f>
        <v>98.13333333333333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56"/>
      <c r="B117" s="52"/>
      <c r="C117" s="3" t="s">
        <v>3</v>
      </c>
      <c r="D117" s="9">
        <v>60000</v>
      </c>
      <c r="E117" s="9"/>
      <c r="F117" s="9"/>
      <c r="G117" s="9">
        <v>59305.7</v>
      </c>
      <c r="H117" s="9">
        <v>59305.7</v>
      </c>
      <c r="I117" s="8">
        <f>(G117/D117)*100</f>
        <v>98.84283333333332</v>
      </c>
      <c r="J117" s="8">
        <f>_xlfn.IFERROR((G117/E117)*100,0)</f>
        <v>0</v>
      </c>
      <c r="K117" s="8">
        <f>_xlfn.IFERROR((G117/F117)*100,0)</f>
        <v>0</v>
      </c>
      <c r="L117" s="8">
        <f>(H117/D117)*100</f>
        <v>98.84283333333332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56" t="s">
        <v>40</v>
      </c>
      <c r="B118" s="52" t="s">
        <v>20</v>
      </c>
      <c r="C118" s="3" t="s">
        <v>6</v>
      </c>
      <c r="D118" s="9">
        <f>SUM(D119:D122)</f>
        <v>38000</v>
      </c>
      <c r="E118" s="9"/>
      <c r="F118" s="9"/>
      <c r="G118" s="9">
        <f>SUM(G119:G122)</f>
        <v>38717.5</v>
      </c>
      <c r="H118" s="21">
        <f>SUM(H119:H122)</f>
        <v>38717.5</v>
      </c>
      <c r="I118" s="8">
        <f>(G118/D118)*100</f>
        <v>101.88815789473684</v>
      </c>
      <c r="J118" s="8">
        <f>_xlfn.IFERROR((G118/E118)*100,0)</f>
        <v>0</v>
      </c>
      <c r="K118" s="8">
        <f>_xlfn.IFERROR((G118/F118)*100,0)</f>
        <v>0</v>
      </c>
      <c r="L118" s="8">
        <f>(H118/D118)*100</f>
        <v>101.88815789473684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56"/>
      <c r="B119" s="52"/>
      <c r="C119" s="3" t="s">
        <v>5</v>
      </c>
      <c r="D119" s="9"/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56"/>
      <c r="B120" s="52"/>
      <c r="C120" s="3" t="s">
        <v>1</v>
      </c>
      <c r="D120" s="9"/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56"/>
      <c r="B121" s="52"/>
      <c r="C121" s="3" t="s">
        <v>2</v>
      </c>
      <c r="D121" s="9">
        <v>10000</v>
      </c>
      <c r="E121" s="9"/>
      <c r="F121" s="9"/>
      <c r="G121" s="9">
        <v>9807.5</v>
      </c>
      <c r="H121" s="9">
        <v>9807.5</v>
      </c>
      <c r="I121" s="8">
        <f>(G121/D121)*100</f>
        <v>98.075</v>
      </c>
      <c r="J121" s="8">
        <f>_xlfn.IFERROR((G121/E121)*100,0)</f>
        <v>0</v>
      </c>
      <c r="K121" s="8">
        <f>_xlfn.IFERROR((G121/F121)*100,0)</f>
        <v>0</v>
      </c>
      <c r="L121" s="8">
        <f>(H121/D121)*100</f>
        <v>98.075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56"/>
      <c r="B122" s="52"/>
      <c r="C122" s="3" t="s">
        <v>3</v>
      </c>
      <c r="D122" s="9">
        <v>28000</v>
      </c>
      <c r="E122" s="9"/>
      <c r="F122" s="9"/>
      <c r="G122" s="9">
        <v>28910</v>
      </c>
      <c r="H122" s="9">
        <v>28910</v>
      </c>
      <c r="I122" s="8">
        <f>(G122/D122)*100</f>
        <v>103.25</v>
      </c>
      <c r="J122" s="8">
        <f>_xlfn.IFERROR((G122/E122)*100,0)</f>
        <v>0</v>
      </c>
      <c r="K122" s="8">
        <f>_xlfn.IFERROR((G122/F122)*100,0)</f>
        <v>0</v>
      </c>
      <c r="L122" s="8">
        <f>(H122/D122)*100</f>
        <v>103.25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56" t="s">
        <v>41</v>
      </c>
      <c r="B123" s="52" t="s">
        <v>42</v>
      </c>
      <c r="C123" s="3" t="s">
        <v>6</v>
      </c>
      <c r="D123" s="9">
        <f>SUM(D124:D127)</f>
        <v>5404970</v>
      </c>
      <c r="E123" s="9"/>
      <c r="F123" s="9"/>
      <c r="G123" s="9">
        <f>SUM(G124:G127)</f>
        <v>5370117.9</v>
      </c>
      <c r="H123" s="21">
        <f>SUM(H124:H127)</f>
        <v>5370117.9</v>
      </c>
      <c r="I123" s="8">
        <f>(G123/D123)*100</f>
        <v>99.35518421008813</v>
      </c>
      <c r="J123" s="8">
        <f>_xlfn.IFERROR((G123/E123)*100,0)</f>
        <v>0</v>
      </c>
      <c r="K123" s="8">
        <f>_xlfn.IFERROR((G123/F123)*100,0)</f>
        <v>0</v>
      </c>
      <c r="L123" s="8">
        <f>(H123/D123)*100</f>
        <v>99.35518421008813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56"/>
      <c r="B124" s="52"/>
      <c r="C124" s="3" t="s">
        <v>5</v>
      </c>
      <c r="D124" s="9"/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56"/>
      <c r="B125" s="52"/>
      <c r="C125" s="3" t="s">
        <v>1</v>
      </c>
      <c r="D125" s="9"/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56"/>
      <c r="B126" s="52"/>
      <c r="C126" s="3" t="s">
        <v>2</v>
      </c>
      <c r="D126" s="9"/>
      <c r="E126" s="9"/>
      <c r="F126" s="9"/>
      <c r="G126" s="8"/>
      <c r="H126" s="21"/>
      <c r="I126" s="8"/>
      <c r="J126" s="8"/>
      <c r="K126" s="8"/>
      <c r="L126" s="8"/>
      <c r="M126" s="8"/>
      <c r="N126" s="8"/>
    </row>
    <row r="127" spans="1:14" ht="26.25">
      <c r="A127" s="56"/>
      <c r="B127" s="52"/>
      <c r="C127" s="3" t="s">
        <v>3</v>
      </c>
      <c r="D127" s="9">
        <v>5404970</v>
      </c>
      <c r="E127" s="9"/>
      <c r="F127" s="9"/>
      <c r="G127" s="9">
        <v>5370117.9</v>
      </c>
      <c r="H127" s="9">
        <v>5370117.9</v>
      </c>
      <c r="I127" s="8">
        <f>(G127/D127)*100</f>
        <v>99.35518421008813</v>
      </c>
      <c r="J127" s="8">
        <f>_xlfn.IFERROR((G127/E127)*100,0)</f>
        <v>0</v>
      </c>
      <c r="K127" s="8">
        <f>_xlfn.IFERROR((G127/F127)*100,0)</f>
        <v>0</v>
      </c>
      <c r="L127" s="8">
        <f>(H127/D127)*100</f>
        <v>99.35518421008813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56" t="s">
        <v>43</v>
      </c>
      <c r="B128" s="52" t="s">
        <v>42</v>
      </c>
      <c r="C128" s="3" t="s">
        <v>6</v>
      </c>
      <c r="D128" s="9">
        <f>SUM(D129:D132)</f>
        <v>825180</v>
      </c>
      <c r="E128" s="9"/>
      <c r="F128" s="9"/>
      <c r="G128" s="9">
        <f>SUM(G129:G132)</f>
        <v>824940.3</v>
      </c>
      <c r="H128" s="21">
        <f>SUM(H129:H132)</f>
        <v>824940.3</v>
      </c>
      <c r="I128" s="8">
        <f>(G128/D128)*100</f>
        <v>99.97095179233622</v>
      </c>
      <c r="J128" s="8">
        <f>_xlfn.IFERROR((G128/E128)*100,0)</f>
        <v>0</v>
      </c>
      <c r="K128" s="8">
        <f>_xlfn.IFERROR((G128/F128)*100,0)</f>
        <v>0</v>
      </c>
      <c r="L128" s="8">
        <f>(H128/D128)*100</f>
        <v>99.97095179233622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56"/>
      <c r="B129" s="52"/>
      <c r="C129" s="3" t="s">
        <v>5</v>
      </c>
      <c r="D129" s="9"/>
      <c r="E129" s="9"/>
      <c r="F129" s="9"/>
      <c r="G129" s="8"/>
      <c r="H129" s="8"/>
      <c r="I129" s="8"/>
      <c r="J129" s="8"/>
      <c r="K129" s="8"/>
      <c r="L129" s="8"/>
      <c r="M129" s="8"/>
      <c r="N129" s="8"/>
    </row>
    <row r="130" spans="1:14" ht="26.25">
      <c r="A130" s="56"/>
      <c r="B130" s="52"/>
      <c r="C130" s="3" t="s">
        <v>1</v>
      </c>
      <c r="D130" s="9"/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56"/>
      <c r="B131" s="52"/>
      <c r="C131" s="3" t="s">
        <v>2</v>
      </c>
      <c r="D131" s="9"/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56"/>
      <c r="B132" s="52"/>
      <c r="C132" s="3" t="s">
        <v>3</v>
      </c>
      <c r="D132" s="9">
        <v>825180</v>
      </c>
      <c r="E132" s="9"/>
      <c r="F132" s="9"/>
      <c r="G132" s="8">
        <v>824940.3</v>
      </c>
      <c r="H132" s="8">
        <v>824940.3</v>
      </c>
      <c r="I132" s="8">
        <f>(G132/D132)*100</f>
        <v>99.97095179233622</v>
      </c>
      <c r="J132" s="8">
        <f>_xlfn.IFERROR((G132/E132)*100,0)</f>
        <v>0</v>
      </c>
      <c r="K132" s="8">
        <f>_xlfn.IFERROR((G132/F132)*100,0)</f>
        <v>0</v>
      </c>
      <c r="L132" s="8">
        <f>(H132/D132)*100</f>
        <v>99.97095179233622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56" t="s">
        <v>44</v>
      </c>
      <c r="B133" s="52" t="s">
        <v>21</v>
      </c>
      <c r="C133" s="3" t="s">
        <v>6</v>
      </c>
      <c r="D133" s="8">
        <f>SUM(D134:D137)</f>
        <v>793.5</v>
      </c>
      <c r="E133" s="8">
        <f>SUM(E134:E137)</f>
        <v>793.5</v>
      </c>
      <c r="F133" s="8">
        <f>SUM(F134:F137)</f>
        <v>793.5</v>
      </c>
      <c r="G133" s="8">
        <f>SUM(G134:G137)</f>
        <v>790.961</v>
      </c>
      <c r="H133" s="8">
        <f>SUM(H134:H137)</f>
        <v>790.961</v>
      </c>
      <c r="I133" s="8">
        <f>(G133/D133)*100</f>
        <v>99.68002520478892</v>
      </c>
      <c r="J133" s="8">
        <f>(G133/E133)*100</f>
        <v>99.68002520478892</v>
      </c>
      <c r="K133" s="8">
        <f>(G133/F133)*100</f>
        <v>99.68002520478892</v>
      </c>
      <c r="L133" s="8">
        <f>(H133/D133)*100</f>
        <v>99.68002520478892</v>
      </c>
      <c r="M133" s="8">
        <f>(H133/E133)*100</f>
        <v>99.68002520478892</v>
      </c>
      <c r="N133" s="8">
        <f>(H133/F133)*100</f>
        <v>99.68002520478892</v>
      </c>
    </row>
    <row r="134" spans="1:14" ht="15.75">
      <c r="A134" s="56"/>
      <c r="B134" s="52"/>
      <c r="C134" s="3" t="s">
        <v>5</v>
      </c>
      <c r="D134" s="9">
        <v>793.5</v>
      </c>
      <c r="E134" s="9">
        <v>793.5</v>
      </c>
      <c r="F134" s="9">
        <v>793.5</v>
      </c>
      <c r="G134" s="9">
        <v>790.961</v>
      </c>
      <c r="H134" s="9">
        <v>790.961</v>
      </c>
      <c r="I134" s="8">
        <f>(G134/D134)*100</f>
        <v>99.68002520478892</v>
      </c>
      <c r="J134" s="8">
        <f>(G134/E134)*100</f>
        <v>99.68002520478892</v>
      </c>
      <c r="K134" s="8">
        <f>(G134/F134)*100</f>
        <v>99.68002520478892</v>
      </c>
      <c r="L134" s="8">
        <f>(H134/D134)*100</f>
        <v>99.68002520478892</v>
      </c>
      <c r="M134" s="8">
        <f>(H134/E134)*100</f>
        <v>99.68002520478892</v>
      </c>
      <c r="N134" s="8">
        <f>(H134/F134)*100</f>
        <v>99.68002520478892</v>
      </c>
    </row>
    <row r="135" spans="1:14" ht="26.25">
      <c r="A135" s="56"/>
      <c r="B135" s="52"/>
      <c r="C135" s="3" t="s">
        <v>1</v>
      </c>
      <c r="D135" s="9"/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56"/>
      <c r="B136" s="52"/>
      <c r="C136" s="3" t="s">
        <v>2</v>
      </c>
      <c r="D136" s="9"/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56"/>
      <c r="B137" s="52"/>
      <c r="C137" s="3" t="s">
        <v>3</v>
      </c>
      <c r="D137" s="9"/>
      <c r="E137" s="9"/>
      <c r="F137" s="9"/>
      <c r="G137" s="8"/>
      <c r="H137" s="21"/>
      <c r="I137" s="8"/>
      <c r="J137" s="8"/>
      <c r="K137" s="8"/>
      <c r="L137" s="8"/>
      <c r="M137" s="8"/>
      <c r="N137" s="8"/>
    </row>
    <row r="138" spans="1:14" ht="15.75">
      <c r="A138" s="56" t="s">
        <v>45</v>
      </c>
      <c r="B138" s="52" t="s">
        <v>22</v>
      </c>
      <c r="C138" s="3" t="s">
        <v>6</v>
      </c>
      <c r="D138" s="8">
        <f>SUM(D139:D142)</f>
        <v>0</v>
      </c>
      <c r="E138" s="8">
        <f>SUM(E139:E142)</f>
        <v>0</v>
      </c>
      <c r="F138" s="8">
        <f>SUM(F139:F142)</f>
        <v>0</v>
      </c>
      <c r="G138" s="8">
        <f>SUM(G139:G142)</f>
        <v>0</v>
      </c>
      <c r="H138" s="8">
        <f>SUM(H139:H142)</f>
        <v>0</v>
      </c>
      <c r="I138" s="8"/>
      <c r="J138" s="8"/>
      <c r="K138" s="8"/>
      <c r="L138" s="8"/>
      <c r="M138" s="8"/>
      <c r="N138" s="8"/>
    </row>
    <row r="139" spans="1:14" ht="15.75">
      <c r="A139" s="56"/>
      <c r="B139" s="52"/>
      <c r="C139" s="3" t="s">
        <v>5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8"/>
      <c r="J139" s="8"/>
      <c r="K139" s="8"/>
      <c r="L139" s="8"/>
      <c r="M139" s="8"/>
      <c r="N139" s="8"/>
    </row>
    <row r="140" spans="1:14" ht="26.25">
      <c r="A140" s="56"/>
      <c r="B140" s="52"/>
      <c r="C140" s="3" t="s">
        <v>1</v>
      </c>
      <c r="D140" s="9"/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56"/>
      <c r="B141" s="52"/>
      <c r="C141" s="3" t="s">
        <v>2</v>
      </c>
      <c r="D141" s="9"/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56"/>
      <c r="B142" s="52"/>
      <c r="C142" s="3" t="s">
        <v>3</v>
      </c>
      <c r="D142" s="9"/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56" t="s">
        <v>46</v>
      </c>
      <c r="B143" s="52" t="s">
        <v>23</v>
      </c>
      <c r="C143" s="3" t="s">
        <v>6</v>
      </c>
      <c r="D143" s="8">
        <f>SUM(D144:D147)</f>
        <v>169.4</v>
      </c>
      <c r="E143" s="8">
        <f>SUM(E144:E147)</f>
        <v>169.4</v>
      </c>
      <c r="F143" s="8">
        <f>SUM(F144:F147)</f>
        <v>169.4</v>
      </c>
      <c r="G143" s="8">
        <f>SUM(G144:G147)</f>
        <v>169.4</v>
      </c>
      <c r="H143" s="8">
        <f>SUM(H144:H147)</f>
        <v>169.4</v>
      </c>
      <c r="I143" s="8">
        <f>_xlfn.IFERROR((G143/D143)*100,0)</f>
        <v>100</v>
      </c>
      <c r="J143" s="8">
        <f>(G143/E143)*100</f>
        <v>100</v>
      </c>
      <c r="K143" s="8">
        <f>(G143/F143)*100</f>
        <v>100</v>
      </c>
      <c r="L143" s="8">
        <f>_xlfn.IFERROR((H143/D143)*100,0)</f>
        <v>100</v>
      </c>
      <c r="M143" s="8">
        <f>(H143/E143)*100</f>
        <v>100</v>
      </c>
      <c r="N143" s="8">
        <f>(H143/F143)*100</f>
        <v>100</v>
      </c>
    </row>
    <row r="144" spans="1:14" ht="15.75">
      <c r="A144" s="56"/>
      <c r="B144" s="52"/>
      <c r="C144" s="3" t="s">
        <v>5</v>
      </c>
      <c r="D144" s="21">
        <v>169.4</v>
      </c>
      <c r="E144" s="21">
        <v>169.4</v>
      </c>
      <c r="F144" s="21">
        <v>169.4</v>
      </c>
      <c r="G144" s="21">
        <v>169.4</v>
      </c>
      <c r="H144" s="21">
        <v>169.4</v>
      </c>
      <c r="I144" s="8">
        <f>_xlfn.IFERROR((G144/D144)*100,0)</f>
        <v>100</v>
      </c>
      <c r="J144" s="8">
        <f>(G144/E144)*100</f>
        <v>100</v>
      </c>
      <c r="K144" s="8">
        <f>(G144/F144)*100</f>
        <v>100</v>
      </c>
      <c r="L144" s="8">
        <f>_xlfn.IFERROR((H144/D144)*100,0)</f>
        <v>100</v>
      </c>
      <c r="M144" s="8">
        <f>(H144/E144)*100</f>
        <v>100</v>
      </c>
      <c r="N144" s="8">
        <f>(H144/F144)*100</f>
        <v>100</v>
      </c>
    </row>
    <row r="145" spans="1:14" ht="26.25">
      <c r="A145" s="56"/>
      <c r="B145" s="52"/>
      <c r="C145" s="3" t="s">
        <v>1</v>
      </c>
      <c r="D145" s="9"/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56"/>
      <c r="B146" s="52"/>
      <c r="C146" s="3" t="s">
        <v>2</v>
      </c>
      <c r="D146" s="9"/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56"/>
      <c r="B147" s="52"/>
      <c r="C147" s="3" t="s">
        <v>3</v>
      </c>
      <c r="D147" s="9"/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56" t="s">
        <v>47</v>
      </c>
      <c r="B148" s="52" t="s">
        <v>24</v>
      </c>
      <c r="C148" s="3" t="s">
        <v>6</v>
      </c>
      <c r="D148" s="8">
        <f>SUM(D149:D152)</f>
        <v>0</v>
      </c>
      <c r="E148" s="8">
        <f>SUM(E149:E152)</f>
        <v>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/>
      <c r="J148" s="8"/>
      <c r="K148" s="8"/>
      <c r="L148" s="8"/>
      <c r="M148" s="8"/>
      <c r="N148" s="8"/>
    </row>
    <row r="149" spans="1:14" ht="15.75">
      <c r="A149" s="56"/>
      <c r="B149" s="52"/>
      <c r="C149" s="3" t="s">
        <v>5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/>
      <c r="J149" s="8"/>
      <c r="K149" s="8"/>
      <c r="L149" s="8"/>
      <c r="M149" s="8"/>
      <c r="N149" s="8"/>
    </row>
    <row r="150" spans="1:14" ht="26.25">
      <c r="A150" s="56"/>
      <c r="B150" s="52"/>
      <c r="C150" s="3" t="s">
        <v>1</v>
      </c>
      <c r="D150" s="8"/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56"/>
      <c r="B151" s="52"/>
      <c r="C151" s="3" t="s">
        <v>2</v>
      </c>
      <c r="D151" s="8"/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56"/>
      <c r="B152" s="52"/>
      <c r="C152" s="3" t="s">
        <v>3</v>
      </c>
      <c r="D152" s="8"/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56" t="s">
        <v>48</v>
      </c>
      <c r="B153" s="52" t="s">
        <v>7</v>
      </c>
      <c r="C153" s="3" t="s">
        <v>6</v>
      </c>
      <c r="D153" s="8">
        <f>SUM(D154:D157)</f>
        <v>0</v>
      </c>
      <c r="E153" s="8">
        <f>SUM(E154:E157)</f>
        <v>0</v>
      </c>
      <c r="F153" s="8">
        <f>SUM(F154:F157)</f>
        <v>0</v>
      </c>
      <c r="G153" s="8">
        <f>SUM(G154:G157)</f>
        <v>0</v>
      </c>
      <c r="H153" s="8">
        <f>SUM(H154:H157)</f>
        <v>0</v>
      </c>
      <c r="I153" s="8"/>
      <c r="J153" s="8"/>
      <c r="K153" s="8"/>
      <c r="L153" s="8"/>
      <c r="M153" s="8"/>
      <c r="N153" s="8"/>
    </row>
    <row r="154" spans="1:14" ht="15.75">
      <c r="A154" s="56"/>
      <c r="B154" s="52"/>
      <c r="C154" s="3" t="s">
        <v>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/>
      <c r="J154" s="8"/>
      <c r="K154" s="8"/>
      <c r="L154" s="8"/>
      <c r="M154" s="8"/>
      <c r="N154" s="8"/>
    </row>
    <row r="155" spans="1:14" ht="26.25">
      <c r="A155" s="56"/>
      <c r="B155" s="52"/>
      <c r="C155" s="3" t="s">
        <v>1</v>
      </c>
      <c r="D155" s="8"/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56"/>
      <c r="B156" s="52"/>
      <c r="C156" s="3" t="s">
        <v>2</v>
      </c>
      <c r="D156" s="9"/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56"/>
      <c r="B157" s="52"/>
      <c r="C157" s="3" t="s">
        <v>3</v>
      </c>
      <c r="D157" s="8"/>
      <c r="E157" s="9"/>
      <c r="F157" s="9"/>
      <c r="G157" s="8"/>
      <c r="H157" s="21"/>
      <c r="I157" s="8"/>
      <c r="J157" s="8"/>
      <c r="K157" s="8"/>
      <c r="L157" s="8"/>
      <c r="M157" s="8"/>
      <c r="N157" s="8"/>
    </row>
  </sheetData>
  <sheetProtection/>
  <mergeCells count="61">
    <mergeCell ref="A123:A127"/>
    <mergeCell ref="B123:B127"/>
    <mergeCell ref="A128:A132"/>
    <mergeCell ref="B128:B132"/>
    <mergeCell ref="A133:A137"/>
    <mergeCell ref="B133:B137"/>
    <mergeCell ref="A153:A157"/>
    <mergeCell ref="B153:B157"/>
    <mergeCell ref="A138:A142"/>
    <mergeCell ref="B138:B142"/>
    <mergeCell ref="A143:A147"/>
    <mergeCell ref="B143:B147"/>
    <mergeCell ref="A148:A152"/>
    <mergeCell ref="B148:B152"/>
    <mergeCell ref="B56:B60"/>
    <mergeCell ref="A108:A112"/>
    <mergeCell ref="B108:B112"/>
    <mergeCell ref="A113:A117"/>
    <mergeCell ref="B113:B117"/>
    <mergeCell ref="A118:A122"/>
    <mergeCell ref="B118:B122"/>
    <mergeCell ref="F6:F7"/>
    <mergeCell ref="A56:A60"/>
    <mergeCell ref="A61:A70"/>
    <mergeCell ref="B61:B65"/>
    <mergeCell ref="B66:B70"/>
    <mergeCell ref="A71:A107"/>
    <mergeCell ref="B71:B75"/>
    <mergeCell ref="B76:E76"/>
    <mergeCell ref="B97:B101"/>
    <mergeCell ref="B106:B107"/>
    <mergeCell ref="B50:B51"/>
    <mergeCell ref="B52:B53"/>
    <mergeCell ref="B54:B55"/>
    <mergeCell ref="B102:B103"/>
    <mergeCell ref="G6:H6"/>
    <mergeCell ref="B45:B49"/>
    <mergeCell ref="B25:B29"/>
    <mergeCell ref="B30:B34"/>
    <mergeCell ref="B35:B39"/>
    <mergeCell ref="B40:B44"/>
    <mergeCell ref="A9:A55"/>
    <mergeCell ref="B9:B13"/>
    <mergeCell ref="B14:E14"/>
    <mergeCell ref="B15:B19"/>
    <mergeCell ref="B20:B24"/>
    <mergeCell ref="B104:B105"/>
    <mergeCell ref="B77:B81"/>
    <mergeCell ref="B82:B86"/>
    <mergeCell ref="B87:B91"/>
    <mergeCell ref="B92:B96"/>
    <mergeCell ref="A6:A7"/>
    <mergeCell ref="B6:B7"/>
    <mergeCell ref="C6:C7"/>
    <mergeCell ref="D6:D7"/>
    <mergeCell ref="A1:N1"/>
    <mergeCell ref="A2:N2"/>
    <mergeCell ref="A3:N3"/>
    <mergeCell ref="A4:N4"/>
    <mergeCell ref="I6:N6"/>
    <mergeCell ref="E6:E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Ирина Михайловна</dc:creator>
  <cp:keywords/>
  <dc:description/>
  <cp:lastModifiedBy>Кормишкина Ольга Ивановна</cp:lastModifiedBy>
  <cp:lastPrinted>2021-04-14T08:31:59Z</cp:lastPrinted>
  <dcterms:created xsi:type="dcterms:W3CDTF">2015-02-02T14:42:56Z</dcterms:created>
  <dcterms:modified xsi:type="dcterms:W3CDTF">2021-04-20T13:09:45Z</dcterms:modified>
  <cp:category/>
  <cp:version/>
  <cp:contentType/>
  <cp:contentStatus/>
</cp:coreProperties>
</file>